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2.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875" windowHeight="7620" tabRatio="914"/>
  </bookViews>
  <sheets>
    <sheet name="Form A (Local Trg. Plan) (2)" sheetId="14" r:id="rId1"/>
    <sheet name="Form A (Local Trg. Plan)" sheetId="8" r:id="rId2"/>
    <sheet name="Form B (Workshop Plan)" sheetId="9" r:id="rId3"/>
    <sheet name="Form C Training plan vs Achieve" sheetId="12" r:id="rId4"/>
    <sheet name="Form D Workshop(Plan vs Achie )" sheetId="10" r:id="rId5"/>
    <sheet name="Form E (Foreign Trg)" sheetId="11" r:id="rId6"/>
    <sheet name="Sheet1" sheetId="13" r:id="rId7"/>
  </sheets>
  <definedNames>
    <definedName name="_xlnm.Print_Area" localSheetId="1">'Form A (Local Trg. Plan)'!$A$1:$R$76</definedName>
    <definedName name="_xlnm.Print_Area" localSheetId="0">'Form A (Local Trg. Plan) (2)'!$A$1:$R$20</definedName>
    <definedName name="_xlnm.Print_Area" localSheetId="2">'Form B (Workshop Plan)'!$A$1:$R$34</definedName>
    <definedName name="_xlnm.Print_Area" localSheetId="4">'Form D Workshop(Plan vs Achie )'!$A$1:$Y$39</definedName>
    <definedName name="_xlnm.Print_Titles" localSheetId="1">'Form A (Local Trg. Plan)'!$1:$7</definedName>
    <definedName name="_xlnm.Print_Titles" localSheetId="0">'Form A (Local Trg. Plan) (2)'!$1:$7</definedName>
    <definedName name="_xlnm.Print_Titles" localSheetId="3">'Form C Training plan vs Achieve'!$1:$8</definedName>
    <definedName name="_xlnm.Print_Titles" localSheetId="4">'Form D Workshop(Plan vs Achie )'!$1:$8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<sst xmlns="http://schemas.openxmlformats.org/spreadsheetml/2006/main" count="599" uniqueCount="253">
  <si>
    <t>Form-A (Local Training)</t>
  </si>
  <si>
    <r>
      <rPr>
        <b/>
        <sz val="15"/>
        <color theme="1"/>
        <rFont val="Arial Black"/>
        <charset val="134"/>
      </rPr>
      <t>Proposal of Local Training for  FY: 2024-25</t>
    </r>
    <r>
      <rPr>
        <b/>
        <sz val="16"/>
        <color theme="1"/>
        <rFont val="Arial Black"/>
        <charset val="134"/>
      </rPr>
      <t xml:space="preserve"> </t>
    </r>
    <r>
      <rPr>
        <b/>
        <sz val="11"/>
        <color theme="1"/>
        <rFont val="Arial Black"/>
        <charset val="134"/>
      </rPr>
      <t>(Keep about 90% of budget for training and 10% for Workshop/Seminar for concerned project/Unit)</t>
    </r>
  </si>
  <si>
    <t>SN</t>
  </si>
  <si>
    <t>Course Code</t>
  </si>
  <si>
    <t>Course Title</t>
  </si>
  <si>
    <t>Category of Participants (officers and staff about 70% and Stakeholder 30%</t>
  </si>
  <si>
    <t>Duration (day)</t>
  </si>
  <si>
    <t>No. of 
Batches</t>
  </si>
  <si>
    <t>Participants per batch</t>
  </si>
  <si>
    <t xml:space="preserve">Total Participants </t>
  </si>
  <si>
    <t>Total Trainee days</t>
  </si>
  <si>
    <t>Estimated Cost  (LacTk.)</t>
  </si>
  <si>
    <t>Probable Start Date</t>
  </si>
  <si>
    <t>Probable End Date</t>
  </si>
  <si>
    <t>Remarks</t>
  </si>
  <si>
    <t>Officers (Gr.9 above)</t>
  </si>
  <si>
    <t>Staff</t>
  </si>
  <si>
    <t>Others (Beneficiaries &amp; Stakeholders)  (see note below)</t>
  </si>
  <si>
    <t>Category</t>
  </si>
  <si>
    <t xml:space="preserve">No. </t>
  </si>
  <si>
    <t>13 (5+7+9)</t>
  </si>
  <si>
    <t>A. Venue: Central Training Unit (Organized by SE(HRD)/Project Director etc.)</t>
  </si>
  <si>
    <r>
      <rPr>
        <b/>
        <sz val="10"/>
        <color theme="1"/>
        <rFont val="Arial Narrow"/>
        <charset val="134"/>
      </rPr>
      <t>Administration &amp; Management :</t>
    </r>
    <r>
      <rPr>
        <sz val="10"/>
        <color theme="1"/>
        <rFont val="Arial Narrow"/>
        <charset val="134"/>
      </rPr>
      <t xml:space="preserve"> </t>
    </r>
  </si>
  <si>
    <t>Regional Training</t>
  </si>
  <si>
    <t>Training on Different Web-based Software for Pourashava</t>
  </si>
  <si>
    <t>Sr.Officer</t>
  </si>
  <si>
    <t xml:space="preserve">Assessor, Asstt. Assesor,Tax Collector, Asst. Tax Collector, Accounts Officer,Accountant, Trade License Inspector, Asst. License Inspector,  Water Supervisor,Billing Clerk/Computer Operator </t>
  </si>
  <si>
    <t>Regional Level Training for DLI-3 (36 Paurashava)</t>
  </si>
  <si>
    <t>OJT</t>
  </si>
  <si>
    <t>OJT on Different Web-based Software for Pourashava</t>
  </si>
  <si>
    <t>PNO</t>
  </si>
  <si>
    <t>Pourashava Level for DLI-3 Target (36 Paourashava)</t>
  </si>
  <si>
    <t>…............................................. (Include other thematic area as required)</t>
  </si>
  <si>
    <t>Sub-Total Other (E)</t>
  </si>
  <si>
    <t>Total Training at : CTU (A) + RTC (B) + District (C) + CSTC (D) + Other (E)</t>
  </si>
  <si>
    <t>Note: Other participants include Bebeficiaries and  Stakeholder (LGI members, Labour Contracting Society (LCS), Contractors, Water Management Cooperative Association (WMCA), First Management Committee (FMC), Market Management Committee (MMC), Female Shop Owners (FSO), Beel User Group (BUG), Thana Level Coordination Committee (TLCC), Ward Committee (WC) , Community Development Committee (CDC), Road Maintenance Crue, Road User Group, Labours, Beneficiaries etc.</t>
  </si>
  <si>
    <t xml:space="preserve">Total Officers </t>
  </si>
  <si>
    <t>Total Staff</t>
  </si>
  <si>
    <t>Total Others (Beneficiaries &amp; Stakeholder)</t>
  </si>
  <si>
    <t xml:space="preserve">Grand Total </t>
  </si>
  <si>
    <t>1. Abbreviations &amp; Acronyms (to be given if used).</t>
  </si>
  <si>
    <r>
      <rPr>
        <b/>
        <u/>
        <sz val="14"/>
        <color theme="1"/>
        <rFont val="Century Gothic"/>
        <charset val="134"/>
      </rPr>
      <t>Name of the Project / Unit</t>
    </r>
    <r>
      <rPr>
        <b/>
        <sz val="14"/>
        <color theme="1"/>
        <rFont val="Century Gothic"/>
        <charset val="134"/>
      </rPr>
      <t xml:space="preserve"> :Improving  Urban Governance and  Infrastructure Project ( IUGIP)……………………………………………………………………………………………</t>
    </r>
  </si>
  <si>
    <t>PRM-T</t>
  </si>
  <si>
    <t xml:space="preserve"> Progress Review Meeting Cum Training</t>
  </si>
  <si>
    <t xml:space="preserve"> CEO , XEN, AE,PNO</t>
  </si>
  <si>
    <t>SAE and Project AE</t>
  </si>
  <si>
    <t>Mayor</t>
  </si>
  <si>
    <t>1 day</t>
  </si>
  <si>
    <t>10 Pourashava</t>
  </si>
  <si>
    <t>Gender and Development (GAD) :</t>
  </si>
  <si>
    <t>GESIAP-IMP</t>
  </si>
  <si>
    <t xml:space="preserve">Training on preparation and 
implementation of Gender 
Equity and Social Inclusion Action Plan (GESIAP)
</t>
  </si>
  <si>
    <t xml:space="preserve">Mayor, Chairperson of WCA STC, TLCC Active woman member(1), Male Ward Councilor (1), member secretary of WCA STC, CDA (1) 
</t>
  </si>
  <si>
    <t>2 days</t>
  </si>
  <si>
    <t>8 Pourashava</t>
  </si>
  <si>
    <t>GAP</t>
  </si>
  <si>
    <t>Gender Action Plan ( GAP) Preparation and Implementation including Urban Resilence and GESIAP</t>
  </si>
  <si>
    <t xml:space="preserve">PMU Offical </t>
  </si>
  <si>
    <t xml:space="preserve"> Consultents</t>
  </si>
  <si>
    <t>PMU</t>
  </si>
  <si>
    <t>PRAP -IMP</t>
  </si>
  <si>
    <t xml:space="preserve"> Training on preparation and 
implementation of Poverty 
Reduction Action Plan 
(PRAP)</t>
  </si>
  <si>
    <t>PNO, SDO</t>
  </si>
  <si>
    <t>Chairperson of PRSI STC , Woman Member of PRSI STC (1), Poor Representative of PRSI STC (Man-1 and Woman-1),  CDA (1)</t>
  </si>
  <si>
    <t>Social &amp; Environmental Safeguard :</t>
  </si>
  <si>
    <t>S&amp;ESCC</t>
  </si>
  <si>
    <t>Training on Social  &amp; Environmental Safeguard and Climate Change</t>
  </si>
  <si>
    <t>XEN/AE</t>
  </si>
  <si>
    <t>SAE and SAE ( IUGIP), ME</t>
  </si>
  <si>
    <t xml:space="preserve">Technical / Engineering : </t>
  </si>
  <si>
    <t>QCM&amp;GS</t>
  </si>
  <si>
    <t xml:space="preserve"> Contractor's , Gender, Quality Control and Safguard Issues</t>
  </si>
  <si>
    <t>XEN, AE/ SAE,</t>
  </si>
  <si>
    <t xml:space="preserve"> SAE ( IUGIP)</t>
  </si>
  <si>
    <t>Contractor's or Representative, Site manager &amp; Site supervisor</t>
  </si>
  <si>
    <t>20 Pourashava</t>
  </si>
  <si>
    <t>BQC</t>
  </si>
  <si>
    <t>Basic Quality Control of Civil Works</t>
  </si>
  <si>
    <t>XEN, AE,SAE</t>
  </si>
  <si>
    <t>Wk.S</t>
  </si>
  <si>
    <t>Training on Work Supervision</t>
  </si>
  <si>
    <t>XEN, AE/SAE, ME</t>
  </si>
  <si>
    <t>1 2 Pourashava</t>
  </si>
  <si>
    <t>CA</t>
  </si>
  <si>
    <t>Contract Administration</t>
  </si>
  <si>
    <t>XEN/AE, SAE</t>
  </si>
  <si>
    <t xml:space="preserve">SAE </t>
  </si>
  <si>
    <t>Procurement/e-GP :</t>
  </si>
  <si>
    <t>e-GP</t>
  </si>
  <si>
    <t>Training on e-GP</t>
  </si>
  <si>
    <t>XEN, AE/SAE</t>
  </si>
  <si>
    <t>ME</t>
  </si>
  <si>
    <t>3 days</t>
  </si>
  <si>
    <t>30 Pourashava</t>
  </si>
  <si>
    <t>PCM&amp;CW</t>
  </si>
  <si>
    <t xml:space="preserve"> Training on Procurement, Contract Management &amp; Civil Works</t>
  </si>
  <si>
    <t xml:space="preserve">  ME</t>
  </si>
  <si>
    <t>Urban Management:</t>
  </si>
  <si>
    <t>RM-1</t>
  </si>
  <si>
    <t>Resource Mobilization( Re-assisment of Holding Tax Indirect Source</t>
  </si>
  <si>
    <t>Tax Assessor, Asst. Tax Assessor (4), Tax Collector &amp; Assrt. Tax Collector(5)</t>
  </si>
  <si>
    <t>2 Days</t>
  </si>
  <si>
    <t>12 Pourashava</t>
  </si>
  <si>
    <t>RM-2</t>
  </si>
  <si>
    <t>Resource Mobilization( Re-assisment of Holding Tax Direct Source</t>
  </si>
  <si>
    <t xml:space="preserve">XEN, AE, AO, accounts Officer, </t>
  </si>
  <si>
    <t>Accountant &amp; Accounts Assistant</t>
  </si>
  <si>
    <t>Chairperson Of Estabilshment Finance  &amp; Accounts &amp; audit Standing Committee</t>
  </si>
  <si>
    <t>2Days</t>
  </si>
  <si>
    <t>UM-GRC</t>
  </si>
  <si>
    <t>Information  of Grievance Redress Cell ( IGRC)</t>
  </si>
  <si>
    <t>Mayor, Councilor</t>
  </si>
  <si>
    <t>1 Day</t>
  </si>
  <si>
    <t>9 Pourashava</t>
  </si>
  <si>
    <t>UM-STC</t>
  </si>
  <si>
    <t>Training on Standing Committee's</t>
  </si>
  <si>
    <t>CEO/PNO</t>
  </si>
  <si>
    <t>UM-UPL</t>
  </si>
  <si>
    <t>Urban Planning for Planned Urbanization</t>
  </si>
  <si>
    <t>Urban Planner</t>
  </si>
  <si>
    <t>Standing Committee-5</t>
  </si>
  <si>
    <t>Sub-Total CTU (A)</t>
  </si>
  <si>
    <t>B. Venue: Regional Training Centres (RTCs) (Organized by Regional Superintending Engineers)</t>
  </si>
  <si>
    <t>(50 Pourashava)</t>
  </si>
  <si>
    <t>(55 Pourashava)</t>
  </si>
  <si>
    <t>XEN/AE,</t>
  </si>
  <si>
    <t>SAE and  AE/SAE( IUGIP), ME</t>
  </si>
  <si>
    <t xml:space="preserve"> SAE( IUGIP)</t>
  </si>
  <si>
    <t>XEN, AE</t>
  </si>
  <si>
    <t>SAE</t>
  </si>
  <si>
    <t>RM&amp;MM</t>
  </si>
  <si>
    <t>Training on Road Maintenance Including Mobile Maintenance</t>
  </si>
  <si>
    <t xml:space="preserve">XEN, AE/SAE </t>
  </si>
  <si>
    <t>51 Pourashava</t>
  </si>
  <si>
    <t>Resource Mobilization( Indirect Source</t>
  </si>
  <si>
    <t>55 Pourashava</t>
  </si>
  <si>
    <t>54 Pourashava</t>
  </si>
  <si>
    <t>Standing Committee-(5)</t>
  </si>
  <si>
    <t>Sub-Total RTC (B)</t>
  </si>
  <si>
    <t>C. Venue: Districts (Organized by District offices of LGED)</t>
  </si>
  <si>
    <t>Sub-Total District  (C)</t>
  </si>
  <si>
    <t>D. Venue: Construction Skill Training Centre (CSTC) (Organized by SE, HRD)</t>
  </si>
  <si>
    <t>Sub-Total CSTC (D)</t>
  </si>
  <si>
    <t xml:space="preserve">E. Venue: Others (Organized by Outside Organization/institution like PATC, BIAM, BARD, RDA, BFRI, CZI, BCA, ATI, BUET, ESCB, FIMA, NGO etc) </t>
  </si>
  <si>
    <t>UM-TLCC</t>
  </si>
  <si>
    <t>Formation Function &amp; Responsibilities of TLCC</t>
  </si>
  <si>
    <t xml:space="preserve">TLCC Member of  Mayor, Councilor, Stakeholders of NGOS Poor, Civil socity, Professionals </t>
  </si>
  <si>
    <t>63 Pourashava</t>
  </si>
  <si>
    <t>UM-WC</t>
  </si>
  <si>
    <t>Formation Function &amp; Responsibilities of WC</t>
  </si>
  <si>
    <t xml:space="preserve"> Councilor, Member of Civil and  Professional Groups &amp; Poor Representative</t>
  </si>
  <si>
    <t>OJT on Use Different Software for Pourashava</t>
  </si>
  <si>
    <t>Tax Collector, Asst, TaX Collector, accounts Officer, Trade License Inspector, Asst. License Inspector,  Water Supervisor,Computer Operator, Billing Clerk</t>
  </si>
  <si>
    <t>1Day</t>
  </si>
  <si>
    <t>OJT-TAX</t>
  </si>
  <si>
    <t xml:space="preserve">OJT on Holding Tax Reassessment </t>
  </si>
  <si>
    <t>Poura Nirbahi Officer, Tax Assessor, Asst. Tax Assessor, Tax Collector, Asst. Tax Collector, CFW</t>
  </si>
  <si>
    <t>LINIC</t>
  </si>
  <si>
    <t>Training on formation and function of Low Income Community Improvement Committee (LINIC) and preparation &amp; implementation of CAP ( SIC)</t>
  </si>
  <si>
    <t>XEN, AE,  PNO, SDO</t>
  </si>
  <si>
    <t>ME,  SAE, CDA</t>
  </si>
  <si>
    <t>Councilor, Chairperson, Vice Chairperson Member Secretary &amp; 3 Active member of LINIC .</t>
  </si>
  <si>
    <t>Sept,24</t>
  </si>
  <si>
    <t>Jun,25</t>
  </si>
  <si>
    <t>(63 Pourashavas 252 LINIC)</t>
  </si>
  <si>
    <t>Form-B (Workshop/Seminar)</t>
  </si>
  <si>
    <r>
      <rPr>
        <b/>
        <u/>
        <sz val="14"/>
        <color theme="1"/>
        <rFont val="Century Gothic"/>
        <charset val="134"/>
      </rPr>
      <t>Name of the Project / Unit</t>
    </r>
    <r>
      <rPr>
        <b/>
        <sz val="14"/>
        <color theme="1"/>
        <rFont val="Century Gothic"/>
        <charset val="134"/>
      </rPr>
      <t xml:space="preserve"> : Improving Urban Governance and Infrastructure Project………………………………………………………………………</t>
    </r>
  </si>
  <si>
    <t>Proposal of Workshop/Seminar for  FY: 2024-25 (Keep about 90% of budget for training and 10% for Workshop/Seminar for concerned project/Unit)</t>
  </si>
  <si>
    <t>Code (if any)</t>
  </si>
  <si>
    <t>Workshop/Seminar Title</t>
  </si>
  <si>
    <t>Category of Participants</t>
  </si>
  <si>
    <t>No. of 
Batch</t>
  </si>
  <si>
    <t>Estimated Cost (LT)</t>
  </si>
  <si>
    <t xml:space="preserve"> Officers (Gr.9 above)</t>
  </si>
  <si>
    <t xml:space="preserve"> Staff </t>
  </si>
  <si>
    <t xml:space="preserve"> Others Beneficiaries and  Stakeholder (see Note below)</t>
  </si>
  <si>
    <t xml:space="preserve">Nos. </t>
  </si>
  <si>
    <t>A. Venue: Central Training Unit (Organized by SE(HRD)/PD etc)</t>
  </si>
  <si>
    <t>Sub-Total District (C )</t>
  </si>
  <si>
    <t>D. Construction Skill Training Centre (Organized by SE(HRD)</t>
  </si>
  <si>
    <t>Sub-Total District (D)</t>
  </si>
  <si>
    <r>
      <rPr>
        <b/>
        <sz val="16"/>
        <color rgb="FFFF0000"/>
        <rFont val="Calibri"/>
        <charset val="134"/>
        <scheme val="minor"/>
      </rPr>
      <t xml:space="preserve">E. Venue: Others </t>
    </r>
    <r>
      <rPr>
        <b/>
        <sz val="14"/>
        <color rgb="FFFF0000"/>
        <rFont val="Calibri"/>
        <charset val="134"/>
        <scheme val="minor"/>
      </rPr>
      <t xml:space="preserve">(Organized by Outside Organization/institution like PATC, BIAM, BARD, RDA, BFRI, CZI, BCA, ATI, BUET, ESCB, FIMA, NGO etc) </t>
    </r>
  </si>
  <si>
    <t>Half Yearly Rally Dec' 2024</t>
  </si>
  <si>
    <t>Beneficiaries</t>
  </si>
  <si>
    <t>Sanitation Month Rally' Oct' 2024</t>
  </si>
  <si>
    <t>IWD Rally' March' 2025</t>
  </si>
  <si>
    <t>Court Yard Meeting (Venue: Districts (Organized by District offices of LGED)</t>
  </si>
  <si>
    <t>1-3 hours</t>
  </si>
  <si>
    <t>63Pourashava</t>
  </si>
  <si>
    <t>Sub-Total District (E)</t>
  </si>
  <si>
    <t>Total Workshop/Seminar at: CTU (A) + RTC (B) + District (C ) +CSTC (D) + Other (E)</t>
  </si>
  <si>
    <t>Note: Other participants include Bebeficiaries and  Stakeholder (LGI members, Labour Contracting Society (LCS), Contractors, Water Management Cooperative Association (WMCA), First Management Committee (FMC), Market Management Committee (MMC), Female Shop Owners (FSO), Beel User Group (BUG), Thana Level Coordination Committee (TLCC), Ward Committee (WC) , Community Development Committee (CDC), Road Maintenance Crue, Road User Group, Labour, Beneficiaries etc.</t>
  </si>
  <si>
    <t>Total Officers</t>
  </si>
  <si>
    <r>
      <rPr>
        <b/>
        <sz val="11"/>
        <color theme="1"/>
        <rFont val="Calibri"/>
        <charset val="134"/>
        <scheme val="minor"/>
      </rPr>
      <t xml:space="preserve">Total Others </t>
    </r>
    <r>
      <rPr>
        <b/>
        <sz val="10"/>
        <color theme="1"/>
        <rFont val="Calibri"/>
        <charset val="134"/>
        <scheme val="minor"/>
      </rPr>
      <t>(Beneficiaries &amp; Stakeholder)</t>
    </r>
  </si>
  <si>
    <t>Form C: Rev. Plan Vs. Achievement (Training)</t>
  </si>
  <si>
    <t>Progress of Local Training  (Plan Vs. Achievement) during 2023-24</t>
  </si>
  <si>
    <t>Name of the Office/Project:</t>
  </si>
  <si>
    <t>Code</t>
  </si>
  <si>
    <t xml:space="preserve">Category of Participants </t>
  </si>
  <si>
    <t>Rev. Plan (2023-24)</t>
  </si>
  <si>
    <t>Achievement (2023-24)</t>
  </si>
  <si>
    <t>Duration (Days)</t>
  </si>
  <si>
    <t>No. of Batch</t>
  </si>
  <si>
    <t>Total Participants (Nos.)</t>
  </si>
  <si>
    <t>Rev. Budget (Lac Taka)</t>
  </si>
  <si>
    <t>No. of Batches</t>
  </si>
  <si>
    <t xml:space="preserve">Participants </t>
  </si>
  <si>
    <t>Actual Exp. (Lac Taka)</t>
  </si>
  <si>
    <t>Budget (Lakh Taka)</t>
  </si>
  <si>
    <t>LGED</t>
  </si>
  <si>
    <t>LGI</t>
  </si>
  <si>
    <r>
      <rPr>
        <sz val="8"/>
        <color theme="1"/>
        <rFont val="Century Gothic"/>
        <charset val="134"/>
      </rPr>
      <t xml:space="preserve">Beneficiaries/Stakeholders </t>
    </r>
    <r>
      <rPr>
        <sz val="9"/>
        <color theme="1"/>
        <rFont val="Century Gothic"/>
        <charset val="134"/>
      </rPr>
      <t>(</t>
    </r>
    <r>
      <rPr>
        <sz val="7"/>
        <color theme="1"/>
        <rFont val="Century Gothic"/>
        <charset val="134"/>
      </rPr>
      <t xml:space="preserve">WMCA, FMC, MMC, Facilitator,  FSO, BUG, TLCC, WC, Farmers etc) </t>
    </r>
  </si>
  <si>
    <t>Others like LCS, contractor, maint. Crew, Labours  etc.</t>
  </si>
  <si>
    <t>Total Participants</t>
  </si>
  <si>
    <t xml:space="preserve">Male </t>
  </si>
  <si>
    <t>Female</t>
  </si>
  <si>
    <r>
      <rPr>
        <sz val="9"/>
        <color theme="1"/>
        <rFont val="Century Gothic"/>
        <charset val="134"/>
      </rPr>
      <t xml:space="preserve">Male                                                                       </t>
    </r>
    <r>
      <rPr>
        <sz val="8"/>
        <color theme="1"/>
        <rFont val="Century Gothic"/>
        <charset val="134"/>
      </rPr>
      <t>(12+14+16+18)</t>
    </r>
  </si>
  <si>
    <r>
      <rPr>
        <sz val="9"/>
        <color theme="1"/>
        <rFont val="Century Gothic"/>
        <charset val="134"/>
      </rPr>
      <t xml:space="preserve">Female                                                                     </t>
    </r>
    <r>
      <rPr>
        <sz val="8"/>
        <color theme="1"/>
        <rFont val="Century Gothic"/>
        <charset val="134"/>
      </rPr>
      <t xml:space="preserve"> (13+15+17+19)</t>
    </r>
  </si>
  <si>
    <t>Total</t>
  </si>
  <si>
    <r>
      <rPr>
        <b/>
        <sz val="10"/>
        <color theme="1"/>
        <rFont val="Calibri"/>
        <charset val="134"/>
        <scheme val="minor"/>
      </rPr>
      <t>Administration &amp; Management :</t>
    </r>
    <r>
      <rPr>
        <sz val="10"/>
        <color theme="1"/>
        <rFont val="Calibri"/>
        <charset val="134"/>
        <scheme val="minor"/>
      </rPr>
      <t xml:space="preserve"> </t>
    </r>
  </si>
  <si>
    <t>Sub-Total District (D )</t>
  </si>
  <si>
    <r>
      <rPr>
        <b/>
        <sz val="16"/>
        <color rgb="FFFF0000"/>
        <rFont val="Calibri"/>
        <charset val="134"/>
        <scheme val="minor"/>
      </rPr>
      <t xml:space="preserve">E. Venue: Others </t>
    </r>
    <r>
      <rPr>
        <b/>
        <sz val="12"/>
        <color rgb="FFFF0000"/>
        <rFont val="Calibri"/>
        <charset val="134"/>
        <scheme val="minor"/>
      </rPr>
      <t xml:space="preserve">(Organized by Outside Organization/institution like PATC, BIAM, BARD, RDA, BFRI, CZI, BCA, ATI, BUET, ESCB, FIMA, NGO etc) </t>
    </r>
  </si>
  <si>
    <t>Sub-Total District (E )</t>
  </si>
  <si>
    <t xml:space="preserve">* Please include qualitative report, colour photograph and special attaintment (if any). </t>
  </si>
  <si>
    <t>Form D: Rev. Plan Vs. Achievement (Workshop)</t>
  </si>
  <si>
    <r>
      <rPr>
        <b/>
        <sz val="12"/>
        <color theme="1"/>
        <rFont val="Calibri"/>
        <charset val="134"/>
        <scheme val="minor"/>
      </rPr>
      <t xml:space="preserve">Total Others </t>
    </r>
    <r>
      <rPr>
        <b/>
        <sz val="11"/>
        <color theme="1"/>
        <rFont val="Calibri"/>
        <charset val="134"/>
        <scheme val="minor"/>
      </rPr>
      <t>(Beneficiaries &amp; Stakeholder)</t>
    </r>
  </si>
  <si>
    <t>Form E (Foreign Training)</t>
  </si>
  <si>
    <t>Name of the Office/Project</t>
  </si>
  <si>
    <t>Achievement of Foreign Training/Seminar/Workshop Funded from Project/Unit  during 2023-24</t>
  </si>
  <si>
    <t xml:space="preserve">Name of Persons </t>
  </si>
  <si>
    <t>National ID Num.</t>
  </si>
  <si>
    <t>Place of posting  (at the time of training)</t>
  </si>
  <si>
    <t>Designation (at the time of training)</t>
  </si>
  <si>
    <t>Date of birth</t>
  </si>
  <si>
    <t>Mob. Num.</t>
  </si>
  <si>
    <t xml:space="preserve">Name of programme (training/seminar/workshop etc)                                                                                              </t>
  </si>
  <si>
    <t xml:space="preserve">Duration </t>
  </si>
  <si>
    <t>Start Date</t>
  </si>
  <si>
    <t>End Date</t>
  </si>
  <si>
    <t xml:space="preserve">Name of Country  with Place (training/seminar/workshop etc)      </t>
  </si>
  <si>
    <t>Organizing Agency</t>
  </si>
  <si>
    <t xml:space="preserve">Funded  by </t>
  </si>
  <si>
    <t>Total
Expenditure (Lakh Taka)</t>
  </si>
  <si>
    <t>* Both LGED Project and other Agencies</t>
  </si>
  <si>
    <t xml:space="preserve">Revised Plan </t>
  </si>
  <si>
    <t xml:space="preserve">Actual Achievement </t>
  </si>
  <si>
    <t>Beneficiaries, Stakeholders and Others</t>
  </si>
  <si>
    <t>Officer</t>
  </si>
  <si>
    <t xml:space="preserve">Staff </t>
  </si>
  <si>
    <t xml:space="preserve">Beneficiaries/Stakeholders (WMCA, FMC, MMC, Facilitator,  FSO, BUG, TLCC, WC, Farmers etc) </t>
  </si>
  <si>
    <t>Male</t>
  </si>
  <si>
    <t>Remark</t>
  </si>
  <si>
    <t xml:space="preserve">Category </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</si>
</sst>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2" formatCode="_(&quot;$&quot;* #,##0_);_(&quot;$&quot;* \(#,##0\);_(&quot;$&quot;* &quot;-&quot;_);_(@_)"/>
    <numFmt numFmtId="44" formatCode="_(&quot;$&quot;* #,##0.00_);_(&quot;$&quot;* \(#,##0.00\);_(&quot;$&quot;* &quot;-&quot;??_);_(@_)"/>
    <numFmt numFmtId="176" formatCode="_ * #,##0.00_ ;_ * \-#,##0.00_ ;_ * &quot;-&quot;??_ ;_ @_ "/>
    <numFmt numFmtId="177" formatCode="_ * #,##0_ ;_ * \-#,##0_ ;_ * &quot;-&quot;_ ;_ @_ "/>
    <numFmt numFmtId="178" formatCode="dd/mm/yy;@"/>
  </numFmts>
  <fonts count="71">
    <font>
      <sz val="11"/>
      <color theme="1"/>
      <name val="Calibri"/>
      <charset val="134"/>
      <scheme val="minor"/>
    </font>
    <font>
      <sz val="9"/>
      <color theme="1"/>
      <name val="Century Gothic"/>
      <charset val="134"/>
    </font>
    <font>
      <b/>
      <sz val="10"/>
      <name val="Century Gothic"/>
      <charset val="134"/>
    </font>
    <font>
      <b/>
      <sz val="9"/>
      <color theme="1"/>
      <name val="Century Gothic"/>
      <charset val="134"/>
    </font>
    <font>
      <sz val="11"/>
      <color theme="1"/>
      <name val="Century Gothic"/>
      <charset val="134"/>
    </font>
    <font>
      <sz val="8"/>
      <color theme="1"/>
      <name val="Century Gothic"/>
      <charset val="134"/>
    </font>
    <font>
      <b/>
      <sz val="14"/>
      <color theme="1"/>
      <name val="Calibri"/>
      <charset val="134"/>
      <scheme val="minor"/>
    </font>
    <font>
      <b/>
      <u/>
      <sz val="14"/>
      <color theme="1"/>
      <name val="Calibri"/>
      <charset val="134"/>
      <scheme val="minor"/>
    </font>
    <font>
      <b/>
      <sz val="16"/>
      <color theme="1"/>
      <name val="Century Gothic"/>
      <charset val="134"/>
    </font>
    <font>
      <sz val="9"/>
      <color theme="1"/>
      <name val="Calibri"/>
      <charset val="134"/>
      <scheme val="minor"/>
    </font>
    <font>
      <b/>
      <sz val="10"/>
      <color theme="1"/>
      <name val="Century Gothic"/>
      <charset val="134"/>
    </font>
    <font>
      <b/>
      <sz val="14"/>
      <color theme="1"/>
      <name val="Arial Black"/>
      <charset val="134"/>
    </font>
    <font>
      <b/>
      <sz val="18"/>
      <color theme="1"/>
      <name val="Arial Narrow"/>
      <charset val="134"/>
    </font>
    <font>
      <b/>
      <u/>
      <sz val="12"/>
      <color theme="1"/>
      <name val="Century Gothic"/>
      <charset val="134"/>
    </font>
    <font>
      <b/>
      <sz val="11.5"/>
      <color theme="1"/>
      <name val="Century Gothic"/>
      <charset val="134"/>
    </font>
    <font>
      <b/>
      <sz val="16"/>
      <color rgb="FFFF0000"/>
      <name val="Calibri"/>
      <charset val="134"/>
      <scheme val="minor"/>
    </font>
    <font>
      <sz val="10"/>
      <color theme="1"/>
      <name val="Calibri"/>
      <charset val="134"/>
      <scheme val="minor"/>
    </font>
    <font>
      <b/>
      <sz val="11"/>
      <color theme="1"/>
      <name val="Calibri"/>
      <charset val="134"/>
      <scheme val="minor"/>
    </font>
    <font>
      <b/>
      <sz val="14"/>
      <color rgb="FFFF0000"/>
      <name val="Calibri"/>
      <charset val="134"/>
      <scheme val="minor"/>
    </font>
    <font>
      <b/>
      <sz val="11"/>
      <color rgb="FFFF0000"/>
      <name val="Calibri"/>
      <charset val="134"/>
      <scheme val="minor"/>
    </font>
    <font>
      <b/>
      <sz val="12"/>
      <color theme="1"/>
      <name val="Calibri"/>
      <charset val="134"/>
      <scheme val="minor"/>
    </font>
    <font>
      <sz val="10"/>
      <color theme="1"/>
      <name val="Century Gothic"/>
      <charset val="134"/>
    </font>
    <font>
      <sz val="11"/>
      <name val="Calibri"/>
      <charset val="134"/>
      <scheme val="minor"/>
    </font>
    <font>
      <b/>
      <sz val="14"/>
      <color theme="1"/>
      <name val="Century Gothic"/>
      <charset val="134"/>
    </font>
    <font>
      <b/>
      <u/>
      <sz val="14"/>
      <color theme="1"/>
      <name val="Century Gothic"/>
      <charset val="134"/>
    </font>
    <font>
      <b/>
      <sz val="12"/>
      <color theme="1"/>
      <name val="Arial Black"/>
      <charset val="134"/>
    </font>
    <font>
      <sz val="10"/>
      <name val="Century Gothic"/>
      <charset val="134"/>
    </font>
    <font>
      <b/>
      <sz val="10"/>
      <color theme="1"/>
      <name val="Calibri"/>
      <charset val="134"/>
      <scheme val="minor"/>
    </font>
    <font>
      <b/>
      <sz val="12"/>
      <color rgb="FFFF0000"/>
      <name val="Calibri"/>
      <charset val="134"/>
      <scheme val="minor"/>
    </font>
    <font>
      <sz val="14"/>
      <color rgb="FF000000"/>
      <name val="Arial Black"/>
      <charset val="134"/>
    </font>
    <font>
      <sz val="18"/>
      <color theme="1"/>
      <name val="Arial Narrow"/>
      <charset val="134"/>
    </font>
    <font>
      <b/>
      <sz val="11"/>
      <name val="Calibri"/>
      <charset val="134"/>
      <scheme val="minor"/>
    </font>
    <font>
      <u/>
      <sz val="14"/>
      <color theme="1"/>
      <name val="Century Gothic"/>
      <charset val="134"/>
    </font>
    <font>
      <b/>
      <sz val="16"/>
      <color theme="1"/>
      <name val="Arial Black"/>
      <charset val="134"/>
    </font>
    <font>
      <sz val="10"/>
      <color theme="1"/>
      <name val="Arial Narrow"/>
      <charset val="134"/>
    </font>
    <font>
      <b/>
      <sz val="9.5"/>
      <color theme="1"/>
      <name val="Calibri"/>
      <charset val="134"/>
      <scheme val="minor"/>
    </font>
    <font>
      <sz val="9.5"/>
      <color theme="1"/>
      <name val="Arial Narrow"/>
      <charset val="134"/>
    </font>
    <font>
      <sz val="9.5"/>
      <color theme="1"/>
      <name val="Calibri"/>
      <charset val="134"/>
      <scheme val="minor"/>
    </font>
    <font>
      <b/>
      <sz val="10"/>
      <color theme="1"/>
      <name val="Arial Narrow"/>
      <charset val="134"/>
    </font>
    <font>
      <b/>
      <sz val="9.5"/>
      <color theme="1"/>
      <name val="Arial Narrow"/>
      <charset val="134"/>
    </font>
    <font>
      <sz val="9.5"/>
      <color rgb="FFFF0000"/>
      <name val="Arial Narrow"/>
      <charset val="134"/>
    </font>
    <font>
      <sz val="9.5"/>
      <color rgb="FFFF0000"/>
      <name val="Calibri"/>
      <charset val="134"/>
      <scheme val="minor"/>
    </font>
    <font>
      <b/>
      <sz val="9.5"/>
      <color rgb="FFFF0000"/>
      <name val="Calibri"/>
      <charset val="134"/>
      <scheme val="minor"/>
    </font>
    <font>
      <sz val="12"/>
      <color theme="1"/>
      <name val="Calibri"/>
      <charset val="134"/>
      <scheme val="minor"/>
    </font>
    <font>
      <sz val="14"/>
      <color theme="1"/>
      <name val="Calibri"/>
      <charset val="134"/>
      <scheme val="minor"/>
    </font>
    <font>
      <sz val="11"/>
      <color rgb="FFFF0000"/>
      <name val="Calibri"/>
      <charset val="134"/>
      <scheme val="minor"/>
    </font>
    <font>
      <sz val="10"/>
      <color rgb="FFFF0000"/>
      <name val="Calibri"/>
      <charset val="134"/>
      <scheme val="minor"/>
    </font>
    <font>
      <sz val="9.5"/>
      <color theme="1"/>
      <name val="Calibri"/>
      <charset val="134"/>
    </font>
    <font>
      <sz val="9.5"/>
      <color theme="1"/>
      <name val="Calibri"/>
      <charset val="0"/>
    </font>
    <font>
      <u/>
      <sz val="11"/>
      <color rgb="FF0000FF"/>
      <name val="Calibri"/>
      <charset val="0"/>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
      <sz val="7"/>
      <color theme="1"/>
      <name val="Century Gothic"/>
      <charset val="134"/>
    </font>
    <font>
      <b/>
      <sz val="15"/>
      <color theme="1"/>
      <name val="Arial Black"/>
      <charset val="134"/>
    </font>
    <font>
      <b/>
      <sz val="11"/>
      <color theme="1"/>
      <name val="Arial Black"/>
      <charset val="134"/>
    </font>
  </fonts>
  <fills count="38">
    <fill>
      <patternFill patternType="none"/>
    </fill>
    <fill>
      <patternFill patternType="gray125"/>
    </fill>
    <fill>
      <patternFill patternType="solid">
        <fgColor theme="9" tint="0.599993896298105"/>
        <bgColor indexed="64"/>
      </patternFill>
    </fill>
    <fill>
      <patternFill patternType="solid">
        <fgColor rgb="FFFFFF00"/>
        <bgColor indexed="64"/>
      </patternFill>
    </fill>
    <fill>
      <patternFill patternType="solid">
        <fgColor theme="6" tint="0.399975585192419"/>
        <bgColor indexed="64"/>
      </patternFill>
    </fill>
    <fill>
      <patternFill patternType="solid">
        <fgColor theme="0"/>
        <bgColor indexed="64"/>
      </patternFill>
    </fill>
    <fill>
      <patternFill patternType="solid">
        <fgColor theme="8" tint="0.599993896298105"/>
        <bgColor indexed="64"/>
      </patternFill>
    </fill>
    <fill>
      <patternFill patternType="solid">
        <fgColor theme="9" tint="0.399975585192419"/>
        <bgColor indexed="64"/>
      </patternFill>
    </fill>
    <fill>
      <patternFill patternType="solid">
        <fgColor theme="5" tint="0.399975585192419"/>
        <bgColor indexed="64"/>
      </patternFill>
    </fill>
    <fill>
      <patternFill patternType="solid">
        <fgColor theme="5" tint="0.599993896298105"/>
        <bgColor indexed="64"/>
      </patternFill>
    </fill>
    <fill>
      <patternFill patternType="solid">
        <fgColor rgb="FF0070C0"/>
        <bgColor indexed="64"/>
      </patternFill>
    </fill>
    <fill>
      <patternFill patternType="solid">
        <fgColor rgb="FFFCD5B4"/>
        <bgColor rgb="FF000000"/>
      </patternFill>
    </fill>
    <fill>
      <patternFill patternType="solid">
        <fgColor rgb="FFFFFFFF"/>
        <bgColor rgb="FF000000"/>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s>
  <borders count="40">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right/>
      <top/>
      <bottom style="thin">
        <color auto="1"/>
      </bottom>
      <diagonal/>
    </border>
    <border>
      <left style="thin">
        <color rgb="FFFF0000"/>
      </left>
      <right style="thin">
        <color rgb="FFFF0000"/>
      </right>
      <top style="thin">
        <color rgb="FFFF0000"/>
      </top>
      <bottom style="thin">
        <color rgb="FFFF0000"/>
      </bottom>
      <diagonal/>
    </border>
    <border>
      <left style="thin">
        <color rgb="FFFF0000"/>
      </left>
      <right style="thin">
        <color rgb="FFFF0000"/>
      </right>
      <top style="thin">
        <color rgb="FFFF0000"/>
      </top>
      <bottom/>
      <diagonal/>
    </border>
    <border>
      <left style="thin">
        <color rgb="FFFF0000"/>
      </left>
      <right/>
      <top style="thin">
        <color rgb="FFFF0000"/>
      </top>
      <bottom style="thin">
        <color rgb="FFFF0000"/>
      </bottom>
      <diagonal/>
    </border>
    <border>
      <left/>
      <right/>
      <top style="thin">
        <color rgb="FFFF0000"/>
      </top>
      <bottom style="thin">
        <color rgb="FFFF0000"/>
      </bottom>
      <diagonal/>
    </border>
    <border>
      <left style="thin">
        <color rgb="FFFF0000"/>
      </left>
      <right style="thin">
        <color rgb="FFFF0000"/>
      </right>
      <top/>
      <bottom/>
      <diagonal/>
    </border>
    <border>
      <left style="thin">
        <color rgb="FFFF0000"/>
      </left>
      <right style="thin">
        <color rgb="FFFF0000"/>
      </right>
      <top/>
      <bottom style="thin">
        <color rgb="FFFF0000"/>
      </bottom>
      <diagonal/>
    </border>
    <border>
      <left style="thin">
        <color rgb="FFFF0000"/>
      </left>
      <right style="thin">
        <color rgb="FFFF0000"/>
      </right>
      <top style="thin">
        <color rgb="FFFF0000"/>
      </top>
      <bottom style="thin">
        <color auto="1"/>
      </bottom>
      <diagonal/>
    </border>
    <border>
      <left/>
      <right/>
      <top style="thin">
        <color auto="1"/>
      </top>
      <bottom/>
      <diagonal/>
    </border>
    <border>
      <left style="thin">
        <color rgb="FFFF0000"/>
      </left>
      <right/>
      <top/>
      <bottom style="thin">
        <color rgb="FFFF0000"/>
      </bottom>
      <diagonal/>
    </border>
    <border>
      <left/>
      <right/>
      <top/>
      <bottom style="thin">
        <color rgb="FFFF0000"/>
      </bottom>
      <diagonal/>
    </border>
    <border>
      <left/>
      <right style="thin">
        <color rgb="FFFF0000"/>
      </right>
      <top/>
      <bottom style="thin">
        <color rgb="FFFF0000"/>
      </bottom>
      <diagonal/>
    </border>
    <border>
      <left/>
      <right style="thin">
        <color rgb="FFFF0000"/>
      </right>
      <top style="thin">
        <color rgb="FFFF0000"/>
      </top>
      <bottom style="thin">
        <color rgb="FFFF0000"/>
      </bottom>
      <diagonal/>
    </border>
    <border>
      <left style="thin">
        <color rgb="FFFF0000"/>
      </left>
      <right/>
      <top style="thin">
        <color rgb="FFFF0000"/>
      </top>
      <bottom/>
      <diagonal/>
    </border>
    <border>
      <left/>
      <right/>
      <top style="thin">
        <color rgb="FFFF0000"/>
      </top>
      <bottom/>
      <diagonal/>
    </border>
    <border>
      <left/>
      <right style="thin">
        <color rgb="FFFF0000"/>
      </right>
      <top style="thin">
        <color rgb="FFFF0000"/>
      </top>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auto="1"/>
      </left>
      <right/>
      <top/>
      <bottom style="thin">
        <color auto="1"/>
      </bottom>
      <diagonal/>
    </border>
    <border>
      <left style="thin">
        <color auto="1"/>
      </left>
      <right style="thin">
        <color auto="1"/>
      </right>
      <top style="thin">
        <color auto="1"/>
      </top>
      <bottom style="thin">
        <color theme="1"/>
      </bottom>
      <diagonal/>
    </border>
    <border>
      <left style="thin">
        <color auto="1"/>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176"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177" fontId="0" fillId="0" borderId="0" applyFont="0" applyFill="0" applyBorder="0" applyAlignment="0" applyProtection="0">
      <alignment vertical="center"/>
    </xf>
    <xf numFmtId="42" fontId="0" fillId="0" borderId="0" applyFont="0" applyFill="0" applyBorder="0" applyAlignment="0" applyProtection="0">
      <alignment vertical="center"/>
    </xf>
    <xf numFmtId="0" fontId="49"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0" fillId="13" borderId="32" applyNumberFormat="0" applyFont="0" applyAlignment="0" applyProtection="0">
      <alignment vertical="center"/>
    </xf>
    <xf numFmtId="0" fontId="51" fillId="0" borderId="0" applyNumberFormat="0" applyFill="0" applyBorder="0" applyAlignment="0" applyProtection="0">
      <alignment vertical="center"/>
    </xf>
    <xf numFmtId="0" fontId="52" fillId="0" borderId="0" applyNumberFormat="0" applyFill="0" applyBorder="0" applyAlignment="0" applyProtection="0">
      <alignment vertical="center"/>
    </xf>
    <xf numFmtId="0" fontId="53" fillId="0" borderId="0" applyNumberFormat="0" applyFill="0" applyBorder="0" applyAlignment="0" applyProtection="0">
      <alignment vertical="center"/>
    </xf>
    <xf numFmtId="0" fontId="54" fillId="0" borderId="33" applyNumberFormat="0" applyFill="0" applyAlignment="0" applyProtection="0">
      <alignment vertical="center"/>
    </xf>
    <xf numFmtId="0" fontId="55" fillId="0" borderId="33" applyNumberFormat="0" applyFill="0" applyAlignment="0" applyProtection="0">
      <alignment vertical="center"/>
    </xf>
    <xf numFmtId="0" fontId="56" fillId="0" borderId="34" applyNumberFormat="0" applyFill="0" applyAlignment="0" applyProtection="0">
      <alignment vertical="center"/>
    </xf>
    <xf numFmtId="0" fontId="56" fillId="0" borderId="0" applyNumberFormat="0" applyFill="0" applyBorder="0" applyAlignment="0" applyProtection="0">
      <alignment vertical="center"/>
    </xf>
    <xf numFmtId="0" fontId="57" fillId="14" borderId="35" applyNumberFormat="0" applyAlignment="0" applyProtection="0">
      <alignment vertical="center"/>
    </xf>
    <xf numFmtId="0" fontId="58" fillId="15" borderId="36" applyNumberFormat="0" applyAlignment="0" applyProtection="0">
      <alignment vertical="center"/>
    </xf>
    <xf numFmtId="0" fontId="59" fillId="15" borderId="35" applyNumberFormat="0" applyAlignment="0" applyProtection="0">
      <alignment vertical="center"/>
    </xf>
    <xf numFmtId="0" fontId="60" fillId="16" borderId="37" applyNumberFormat="0" applyAlignment="0" applyProtection="0">
      <alignment vertical="center"/>
    </xf>
    <xf numFmtId="0" fontId="61" fillId="0" borderId="38" applyNumberFormat="0" applyFill="0" applyAlignment="0" applyProtection="0">
      <alignment vertical="center"/>
    </xf>
    <xf numFmtId="0" fontId="62" fillId="0" borderId="39" applyNumberFormat="0" applyFill="0" applyAlignment="0" applyProtection="0">
      <alignment vertical="center"/>
    </xf>
    <xf numFmtId="0" fontId="63" fillId="17" borderId="0" applyNumberFormat="0" applyBorder="0" applyAlignment="0" applyProtection="0">
      <alignment vertical="center"/>
    </xf>
    <xf numFmtId="0" fontId="64" fillId="18" borderId="0" applyNumberFormat="0" applyBorder="0" applyAlignment="0" applyProtection="0">
      <alignment vertical="center"/>
    </xf>
    <xf numFmtId="0" fontId="65" fillId="19" borderId="0" applyNumberFormat="0" applyBorder="0" applyAlignment="0" applyProtection="0">
      <alignment vertical="center"/>
    </xf>
    <xf numFmtId="0" fontId="66" fillId="20" borderId="0" applyNumberFormat="0" applyBorder="0" applyAlignment="0" applyProtection="0">
      <alignment vertical="center"/>
    </xf>
    <xf numFmtId="0" fontId="67" fillId="21" borderId="0" applyNumberFormat="0" applyBorder="0" applyAlignment="0" applyProtection="0">
      <alignment vertical="center"/>
    </xf>
    <xf numFmtId="0" fontId="67" fillId="22" borderId="0" applyNumberFormat="0" applyBorder="0" applyAlignment="0" applyProtection="0">
      <alignment vertical="center"/>
    </xf>
    <xf numFmtId="0" fontId="66" fillId="23" borderId="0" applyNumberFormat="0" applyBorder="0" applyAlignment="0" applyProtection="0">
      <alignment vertical="center"/>
    </xf>
    <xf numFmtId="0" fontId="66" fillId="24" borderId="0" applyNumberFormat="0" applyBorder="0" applyAlignment="0" applyProtection="0">
      <alignment vertical="center"/>
    </xf>
    <xf numFmtId="0" fontId="67" fillId="25" borderId="0" applyNumberFormat="0" applyBorder="0" applyAlignment="0" applyProtection="0">
      <alignment vertical="center"/>
    </xf>
    <xf numFmtId="0" fontId="67" fillId="9" borderId="0" applyNumberFormat="0" applyBorder="0" applyAlignment="0" applyProtection="0">
      <alignment vertical="center"/>
    </xf>
    <xf numFmtId="0" fontId="66" fillId="8" borderId="0" applyNumberFormat="0" applyBorder="0" applyAlignment="0" applyProtection="0">
      <alignment vertical="center"/>
    </xf>
    <xf numFmtId="0" fontId="66" fillId="26" borderId="0" applyNumberFormat="0" applyBorder="0" applyAlignment="0" applyProtection="0">
      <alignment vertical="center"/>
    </xf>
    <xf numFmtId="0" fontId="67" fillId="27" borderId="0" applyNumberFormat="0" applyBorder="0" applyAlignment="0" applyProtection="0">
      <alignment vertical="center"/>
    </xf>
    <xf numFmtId="0" fontId="67" fillId="28" borderId="0" applyNumberFormat="0" applyBorder="0" applyAlignment="0" applyProtection="0">
      <alignment vertical="center"/>
    </xf>
    <xf numFmtId="0" fontId="66" fillId="4" borderId="0" applyNumberFormat="0" applyBorder="0" applyAlignment="0" applyProtection="0">
      <alignment vertical="center"/>
    </xf>
    <xf numFmtId="0" fontId="66" fillId="29" borderId="0" applyNumberFormat="0" applyBorder="0" applyAlignment="0" applyProtection="0">
      <alignment vertical="center"/>
    </xf>
    <xf numFmtId="0" fontId="67" fillId="30" borderId="0" applyNumberFormat="0" applyBorder="0" applyAlignment="0" applyProtection="0">
      <alignment vertical="center"/>
    </xf>
    <xf numFmtId="0" fontId="67" fillId="31" borderId="0" applyNumberFormat="0" applyBorder="0" applyAlignment="0" applyProtection="0">
      <alignment vertical="center"/>
    </xf>
    <xf numFmtId="0" fontId="66" fillId="32" borderId="0" applyNumberFormat="0" applyBorder="0" applyAlignment="0" applyProtection="0">
      <alignment vertical="center"/>
    </xf>
    <xf numFmtId="0" fontId="66" fillId="33" borderId="0" applyNumberFormat="0" applyBorder="0" applyAlignment="0" applyProtection="0">
      <alignment vertical="center"/>
    </xf>
    <xf numFmtId="0" fontId="67" fillId="34" borderId="0" applyNumberFormat="0" applyBorder="0" applyAlignment="0" applyProtection="0">
      <alignment vertical="center"/>
    </xf>
    <xf numFmtId="0" fontId="67" fillId="6" borderId="0" applyNumberFormat="0" applyBorder="0" applyAlignment="0" applyProtection="0">
      <alignment vertical="center"/>
    </xf>
    <xf numFmtId="0" fontId="66" fillId="35" borderId="0" applyNumberFormat="0" applyBorder="0" applyAlignment="0" applyProtection="0">
      <alignment vertical="center"/>
    </xf>
    <xf numFmtId="0" fontId="66" fillId="36" borderId="0" applyNumberFormat="0" applyBorder="0" applyAlignment="0" applyProtection="0">
      <alignment vertical="center"/>
    </xf>
    <xf numFmtId="0" fontId="67" fillId="37" borderId="0" applyNumberFormat="0" applyBorder="0" applyAlignment="0" applyProtection="0">
      <alignment vertical="center"/>
    </xf>
    <xf numFmtId="0" fontId="67" fillId="2" borderId="0" applyNumberFormat="0" applyBorder="0" applyAlignment="0" applyProtection="0">
      <alignment vertical="center"/>
    </xf>
    <xf numFmtId="0" fontId="66" fillId="7" borderId="0" applyNumberFormat="0" applyBorder="0" applyAlignment="0" applyProtection="0">
      <alignment vertical="center"/>
    </xf>
  </cellStyleXfs>
  <cellXfs count="341">
    <xf numFmtId="0" fontId="0" fillId="0" borderId="0" xfId="0"/>
    <xf numFmtId="0" fontId="1" fillId="2" borderId="1" xfId="0" applyFont="1" applyFill="1" applyBorder="1" applyAlignment="1">
      <alignment horizontal="center" vertical="center" wrapText="1"/>
    </xf>
    <xf numFmtId="0" fontId="0" fillId="3" borderId="1" xfId="0" applyFill="1" applyBorder="1" applyAlignment="1">
      <alignment horizontal="center"/>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0" fillId="3" borderId="2" xfId="0" applyFill="1" applyBorder="1" applyAlignment="1">
      <alignment horizontal="center"/>
    </xf>
    <xf numFmtId="0" fontId="0" fillId="3" borderId="3" xfId="0" applyFill="1" applyBorder="1" applyAlignment="1">
      <alignment horizontal="center"/>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0" fillId="4" borderId="1" xfId="0" applyFill="1" applyBorder="1" applyAlignment="1">
      <alignment horizontal="center"/>
    </xf>
    <xf numFmtId="0" fontId="1" fillId="4" borderId="1" xfId="0" applyFont="1" applyFill="1" applyBorder="1" applyAlignment="1">
      <alignment horizontal="center" vertical="center" textRotation="90" wrapText="1"/>
    </xf>
    <xf numFmtId="0" fontId="4" fillId="4" borderId="1" xfId="0" applyFont="1" applyFill="1" applyBorder="1" applyAlignment="1">
      <alignment horizontal="center" vertical="center" wrapText="1"/>
    </xf>
    <xf numFmtId="0" fontId="1" fillId="4" borderId="2" xfId="0" applyFont="1" applyFill="1" applyBorder="1" applyAlignment="1">
      <alignment horizontal="center" vertical="center" wrapText="1"/>
    </xf>
    <xf numFmtId="0" fontId="1" fillId="4" borderId="3" xfId="0" applyFont="1" applyFill="1" applyBorder="1" applyAlignment="1">
      <alignment horizontal="center" vertical="center" wrapText="1"/>
    </xf>
    <xf numFmtId="0" fontId="1" fillId="4" borderId="4" xfId="0" applyFont="1" applyFill="1" applyBorder="1" applyAlignment="1">
      <alignment horizontal="center" vertical="center" wrapText="1"/>
    </xf>
    <xf numFmtId="0" fontId="1" fillId="4" borderId="2" xfId="0" applyFont="1" applyFill="1" applyBorder="1" applyAlignment="1">
      <alignment vertical="center" textRotation="90" wrapText="1"/>
    </xf>
    <xf numFmtId="0" fontId="0" fillId="4" borderId="2" xfId="0" applyFill="1" applyBorder="1" applyAlignment="1">
      <alignment horizontal="center"/>
    </xf>
    <xf numFmtId="0" fontId="0" fillId="4" borderId="3" xfId="0" applyFill="1" applyBorder="1" applyAlignment="1">
      <alignment horizontal="center"/>
    </xf>
    <xf numFmtId="0" fontId="1" fillId="2" borderId="6" xfId="0" applyFont="1" applyFill="1" applyBorder="1" applyAlignment="1">
      <alignment horizontal="center" vertical="center" textRotation="90" wrapText="1"/>
    </xf>
    <xf numFmtId="0" fontId="0" fillId="2" borderId="6" xfId="0" applyFill="1" applyBorder="1" applyAlignment="1">
      <alignment horizontal="center" vertical="center" textRotation="90" wrapText="1"/>
    </xf>
    <xf numFmtId="0" fontId="1" fillId="2" borderId="7" xfId="0" applyFont="1" applyFill="1" applyBorder="1" applyAlignment="1">
      <alignment horizontal="center" vertical="center" textRotation="90" wrapText="1"/>
    </xf>
    <xf numFmtId="0" fontId="0" fillId="2" borderId="7" xfId="0" applyFill="1" applyBorder="1" applyAlignment="1">
      <alignment horizontal="center" vertical="center" textRotation="90" wrapText="1"/>
    </xf>
    <xf numFmtId="0" fontId="1" fillId="2" borderId="5" xfId="0" applyFont="1" applyFill="1" applyBorder="1" applyAlignment="1">
      <alignment horizontal="center" vertical="center" textRotation="90" wrapText="1"/>
    </xf>
    <xf numFmtId="0" fontId="0" fillId="2" borderId="5" xfId="0" applyFill="1" applyBorder="1" applyAlignment="1">
      <alignment horizontal="center" vertical="center" textRotation="90" wrapText="1"/>
    </xf>
    <xf numFmtId="0" fontId="0" fillId="3" borderId="4" xfId="0" applyFill="1" applyBorder="1" applyAlignment="1">
      <alignment horizontal="center"/>
    </xf>
    <xf numFmtId="0" fontId="3" fillId="2" borderId="4" xfId="0" applyFont="1" applyFill="1" applyBorder="1" applyAlignment="1">
      <alignment horizontal="center" vertical="center" wrapText="1"/>
    </xf>
    <xf numFmtId="0" fontId="5" fillId="4" borderId="1"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4" fillId="4" borderId="3" xfId="0" applyFont="1" applyFill="1" applyBorder="1" applyAlignment="1">
      <alignment horizontal="center" vertical="center" wrapText="1"/>
    </xf>
    <xf numFmtId="0" fontId="5" fillId="4" borderId="2" xfId="0" applyFont="1" applyFill="1" applyBorder="1" applyAlignment="1">
      <alignment horizontal="center" vertical="center" wrapText="1"/>
    </xf>
    <xf numFmtId="0" fontId="5" fillId="4" borderId="4" xfId="0" applyFont="1" applyFill="1" applyBorder="1" applyAlignment="1">
      <alignment horizontal="center" vertical="center" wrapText="1"/>
    </xf>
    <xf numFmtId="0" fontId="1" fillId="4" borderId="6" xfId="0" applyFont="1" applyFill="1" applyBorder="1" applyAlignment="1">
      <alignment horizontal="center" vertical="center" textRotation="90" wrapText="1"/>
    </xf>
    <xf numFmtId="0" fontId="5" fillId="4" borderId="6" xfId="0" applyFont="1" applyFill="1" applyBorder="1" applyAlignment="1">
      <alignment horizontal="center" vertical="center" textRotation="90" wrapText="1"/>
    </xf>
    <xf numFmtId="0" fontId="1" fillId="4" borderId="7" xfId="0" applyFont="1" applyFill="1" applyBorder="1" applyAlignment="1">
      <alignment horizontal="center" vertical="center" textRotation="90" wrapText="1"/>
    </xf>
    <xf numFmtId="0" fontId="5" fillId="4" borderId="7" xfId="0" applyFont="1" applyFill="1" applyBorder="1" applyAlignment="1">
      <alignment horizontal="center" vertical="center" textRotation="90" wrapText="1"/>
    </xf>
    <xf numFmtId="0" fontId="1" fillId="4" borderId="5" xfId="0" applyFont="1" applyFill="1" applyBorder="1" applyAlignment="1">
      <alignment horizontal="center" vertical="center" textRotation="90" wrapText="1"/>
    </xf>
    <xf numFmtId="0" fontId="5" fillId="4" borderId="5" xfId="0" applyFont="1" applyFill="1" applyBorder="1" applyAlignment="1">
      <alignment horizontal="center" vertical="center" textRotation="90" wrapText="1"/>
    </xf>
    <xf numFmtId="0" fontId="0" fillId="4" borderId="4" xfId="0" applyFill="1" applyBorder="1" applyAlignment="1">
      <alignment horizontal="center"/>
    </xf>
    <xf numFmtId="0" fontId="4" fillId="4" borderId="4" xfId="0" applyFont="1" applyFill="1" applyBorder="1" applyAlignment="1">
      <alignment horizontal="center" vertical="center" wrapText="1"/>
    </xf>
    <xf numFmtId="0" fontId="5" fillId="4" borderId="1" xfId="0" applyFont="1" applyFill="1" applyBorder="1" applyAlignment="1">
      <alignment horizontal="center" vertical="center" textRotation="90" wrapText="1"/>
    </xf>
    <xf numFmtId="0" fontId="6" fillId="0" borderId="0" xfId="0" applyFont="1"/>
    <xf numFmtId="0" fontId="7" fillId="0" borderId="0" xfId="0" applyFont="1" applyAlignment="1">
      <alignment horizontal="left"/>
    </xf>
    <xf numFmtId="0" fontId="8" fillId="0" borderId="8" xfId="0" applyFont="1" applyBorder="1" applyAlignment="1">
      <alignment horizontal="center"/>
    </xf>
    <xf numFmtId="0" fontId="1" fillId="5" borderId="1" xfId="0" applyFont="1" applyFill="1" applyBorder="1" applyAlignment="1">
      <alignment horizontal="center" vertical="center" readingOrder="1"/>
    </xf>
    <xf numFmtId="0" fontId="1" fillId="5" borderId="1" xfId="0" applyFont="1" applyFill="1" applyBorder="1" applyAlignment="1">
      <alignment horizontal="center" vertical="center" wrapText="1" readingOrder="1"/>
    </xf>
    <xf numFmtId="0" fontId="1" fillId="6" borderId="1" xfId="0" applyFont="1" applyFill="1" applyBorder="1" applyAlignment="1">
      <alignment horizontal="center" vertical="center"/>
    </xf>
    <xf numFmtId="0" fontId="9" fillId="0" borderId="1" xfId="0" applyFont="1" applyBorder="1"/>
    <xf numFmtId="0" fontId="9" fillId="0" borderId="0" xfId="0" applyFont="1"/>
    <xf numFmtId="0" fontId="10" fillId="0" borderId="0" xfId="0" applyFont="1"/>
    <xf numFmtId="0" fontId="7" fillId="0" borderId="0" xfId="0" applyFont="1"/>
    <xf numFmtId="0" fontId="5" fillId="5" borderId="1" xfId="0" applyFont="1" applyFill="1" applyBorder="1" applyAlignment="1">
      <alignment horizontal="center" vertical="center" wrapText="1" readingOrder="1"/>
    </xf>
    <xf numFmtId="0" fontId="11" fillId="0" borderId="0" xfId="0" applyFont="1"/>
    <xf numFmtId="0" fontId="12" fillId="0" borderId="0" xfId="0" applyFont="1" applyAlignment="1">
      <alignment horizontal="center"/>
    </xf>
    <xf numFmtId="0" fontId="13" fillId="0" borderId="0" xfId="0" applyFont="1" applyAlignment="1">
      <alignment horizontal="left"/>
    </xf>
    <xf numFmtId="0" fontId="1" fillId="0" borderId="9"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9" xfId="0" applyFont="1" applyBorder="1" applyAlignment="1">
      <alignment horizontal="center" vertical="center" textRotation="90" wrapText="1"/>
    </xf>
    <xf numFmtId="0" fontId="14" fillId="5" borderId="11" xfId="0" applyFont="1" applyFill="1" applyBorder="1" applyAlignment="1">
      <alignment horizontal="center"/>
    </xf>
    <xf numFmtId="0" fontId="14" fillId="5" borderId="12" xfId="0" applyFont="1" applyFill="1" applyBorder="1" applyAlignment="1">
      <alignment horizontal="center"/>
    </xf>
    <xf numFmtId="0" fontId="1" fillId="0" borderId="13" xfId="0" applyFont="1" applyBorder="1" applyAlignment="1">
      <alignment horizontal="center" vertical="center" wrapText="1"/>
    </xf>
    <xf numFmtId="0" fontId="1" fillId="5" borderId="9" xfId="0" applyFont="1" applyFill="1" applyBorder="1" applyAlignment="1">
      <alignment horizontal="center" vertical="center" textRotation="90" wrapText="1"/>
    </xf>
    <xf numFmtId="0" fontId="1" fillId="0" borderId="14" xfId="0" applyFont="1" applyBorder="1" applyAlignment="1">
      <alignment horizontal="center" vertical="center" wrapText="1"/>
    </xf>
    <xf numFmtId="0" fontId="1" fillId="0" borderId="15" xfId="0" applyFont="1" applyBorder="1" applyAlignment="1">
      <alignment horizontal="center"/>
    </xf>
    <xf numFmtId="0" fontId="15" fillId="5" borderId="3" xfId="0" applyFont="1" applyFill="1" applyBorder="1" applyAlignment="1">
      <alignment vertical="top"/>
    </xf>
    <xf numFmtId="0" fontId="1" fillId="0" borderId="8" xfId="0" applyFont="1" applyBorder="1" applyAlignment="1">
      <alignment horizontal="center"/>
    </xf>
    <xf numFmtId="0" fontId="16" fillId="0" borderId="1" xfId="0" applyFont="1" applyBorder="1" applyAlignment="1">
      <alignment vertical="center"/>
    </xf>
    <xf numFmtId="0" fontId="16" fillId="0" borderId="1" xfId="0" applyFont="1" applyBorder="1" applyAlignment="1">
      <alignment horizontal="center"/>
    </xf>
    <xf numFmtId="0" fontId="16" fillId="0" borderId="1" xfId="0" applyFont="1" applyBorder="1"/>
    <xf numFmtId="0" fontId="16" fillId="0" borderId="3" xfId="0" applyFont="1" applyBorder="1"/>
    <xf numFmtId="0" fontId="17" fillId="7" borderId="3" xfId="0" applyFont="1" applyFill="1" applyBorder="1" applyAlignment="1">
      <alignment vertical="center"/>
    </xf>
    <xf numFmtId="0" fontId="16" fillId="7" borderId="1" xfId="0" applyFont="1" applyFill="1" applyBorder="1"/>
    <xf numFmtId="0" fontId="15" fillId="5" borderId="4" xfId="0" applyFont="1" applyFill="1" applyBorder="1" applyAlignment="1">
      <alignment vertical="top"/>
    </xf>
    <xf numFmtId="0" fontId="0" fillId="0" borderId="0" xfId="0" applyAlignment="1">
      <alignment horizontal="center" vertical="center"/>
    </xf>
    <xf numFmtId="0" fontId="18" fillId="5" borderId="4" xfId="0" applyFont="1" applyFill="1" applyBorder="1" applyAlignment="1">
      <alignment vertical="top"/>
    </xf>
    <xf numFmtId="0" fontId="16" fillId="0" borderId="1" xfId="0" applyFont="1" applyBorder="1" applyAlignment="1">
      <alignment horizontal="center" vertical="center"/>
    </xf>
    <xf numFmtId="0" fontId="17" fillId="7" borderId="16" xfId="0" applyFont="1" applyFill="1" applyBorder="1" applyAlignment="1">
      <alignment vertical="center"/>
    </xf>
    <xf numFmtId="0" fontId="16" fillId="7" borderId="0" xfId="0" applyFont="1" applyFill="1"/>
    <xf numFmtId="0" fontId="19" fillId="0" borderId="1" xfId="0" applyFont="1" applyBorder="1" applyAlignment="1">
      <alignment horizontal="left" wrapText="1"/>
    </xf>
    <xf numFmtId="0" fontId="0" fillId="0" borderId="1" xfId="0" applyBorder="1"/>
    <xf numFmtId="0" fontId="20" fillId="7" borderId="1" xfId="0" applyFont="1" applyFill="1" applyBorder="1" applyAlignment="1">
      <alignment horizontal="left" vertical="center"/>
    </xf>
    <xf numFmtId="0" fontId="20" fillId="7" borderId="2" xfId="0" applyFont="1" applyFill="1" applyBorder="1" applyAlignment="1">
      <alignment horizontal="left" vertical="center" wrapText="1"/>
    </xf>
    <xf numFmtId="0" fontId="20" fillId="7" borderId="3" xfId="0" applyFont="1" applyFill="1" applyBorder="1" applyAlignment="1">
      <alignment horizontal="left" vertical="center" wrapText="1"/>
    </xf>
    <xf numFmtId="0" fontId="20" fillId="7" borderId="4" xfId="0" applyFont="1" applyFill="1" applyBorder="1" applyAlignment="1">
      <alignment horizontal="left" vertical="center" wrapText="1"/>
    </xf>
    <xf numFmtId="0" fontId="21" fillId="0" borderId="16" xfId="0" applyFont="1" applyBorder="1" applyAlignment="1">
      <alignment horizontal="left" vertical="center" wrapText="1"/>
    </xf>
    <xf numFmtId="0" fontId="14" fillId="5" borderId="9" xfId="0" applyFont="1" applyFill="1" applyBorder="1" applyAlignment="1">
      <alignment horizontal="center"/>
    </xf>
    <xf numFmtId="0" fontId="1" fillId="0" borderId="13" xfId="0" applyFont="1" applyBorder="1" applyAlignment="1">
      <alignment horizontal="center" vertical="center" textRotation="90" wrapText="1"/>
    </xf>
    <xf numFmtId="0" fontId="1" fillId="0" borderId="14" xfId="0" applyFont="1" applyBorder="1" applyAlignment="1">
      <alignment horizontal="center" vertical="center" textRotation="90" wrapText="1"/>
    </xf>
    <xf numFmtId="0" fontId="4" fillId="0" borderId="17" xfId="0" applyFont="1" applyBorder="1" applyAlignment="1">
      <alignment horizontal="center" vertical="center" wrapText="1"/>
    </xf>
    <xf numFmtId="0" fontId="4" fillId="0" borderId="18" xfId="0" applyFont="1" applyBorder="1" applyAlignment="1">
      <alignment horizontal="center" vertical="center" wrapText="1"/>
    </xf>
    <xf numFmtId="0" fontId="1" fillId="0" borderId="11" xfId="0" applyFont="1" applyBorder="1" applyAlignment="1">
      <alignment horizontal="center" vertical="center" wrapText="1"/>
    </xf>
    <xf numFmtId="0" fontId="17" fillId="0" borderId="0" xfId="0" applyFont="1"/>
    <xf numFmtId="0" fontId="4" fillId="0" borderId="19" xfId="0" applyFont="1" applyBorder="1" applyAlignment="1">
      <alignment horizontal="center" vertical="center" wrapText="1"/>
    </xf>
    <xf numFmtId="0" fontId="5" fillId="5" borderId="13" xfId="0" applyFont="1" applyFill="1" applyBorder="1" applyAlignment="1">
      <alignment horizontal="center" vertical="center" textRotation="90" wrapText="1"/>
    </xf>
    <xf numFmtId="0" fontId="1" fillId="0" borderId="20" xfId="0" applyFont="1" applyBorder="1" applyAlignment="1">
      <alignment horizontal="center" vertical="center" wrapText="1"/>
    </xf>
    <xf numFmtId="0" fontId="1" fillId="0" borderId="21" xfId="0" applyFont="1" applyBorder="1" applyAlignment="1">
      <alignment horizontal="center" vertical="center" wrapText="1"/>
    </xf>
    <xf numFmtId="0" fontId="1" fillId="0" borderId="22" xfId="0" applyFont="1" applyBorder="1" applyAlignment="1">
      <alignment horizontal="center" vertical="center" wrapText="1"/>
    </xf>
    <xf numFmtId="0" fontId="1" fillId="0" borderId="23" xfId="0" applyFont="1" applyBorder="1" applyAlignment="1">
      <alignment horizontal="center" vertical="center" wrapText="1"/>
    </xf>
    <xf numFmtId="0" fontId="5" fillId="5" borderId="14" xfId="0" applyFont="1" applyFill="1" applyBorder="1" applyAlignment="1">
      <alignment horizontal="center" vertical="center" textRotation="90" wrapText="1"/>
    </xf>
    <xf numFmtId="0" fontId="21" fillId="0" borderId="0" xfId="0" applyFont="1" applyAlignment="1">
      <alignment horizontal="left" vertical="center" wrapText="1"/>
    </xf>
    <xf numFmtId="0" fontId="19" fillId="0" borderId="0" xfId="0" applyFont="1" applyAlignment="1">
      <alignment horizontal="left" wrapText="1"/>
    </xf>
    <xf numFmtId="0" fontId="0" fillId="5" borderId="0" xfId="0" applyFill="1"/>
    <xf numFmtId="0" fontId="22" fillId="0" borderId="0" xfId="0" applyFont="1"/>
    <xf numFmtId="0" fontId="23" fillId="5" borderId="0" xfId="0" applyFont="1" applyFill="1" applyAlignment="1">
      <alignment horizontal="center" vertical="center"/>
    </xf>
    <xf numFmtId="0" fontId="24" fillId="5" borderId="0" xfId="0" applyFont="1" applyFill="1" applyAlignment="1">
      <alignment horizontal="center" vertical="center"/>
    </xf>
    <xf numFmtId="0" fontId="24" fillId="5" borderId="0" xfId="0" applyFont="1" applyFill="1" applyAlignment="1">
      <alignment horizontal="left" vertical="center"/>
    </xf>
    <xf numFmtId="0" fontId="25" fillId="5" borderId="8" xfId="0" applyFont="1" applyFill="1" applyBorder="1" applyAlignment="1">
      <alignment horizontal="center"/>
    </xf>
    <xf numFmtId="0" fontId="3" fillId="2" borderId="6" xfId="0" applyFont="1" applyFill="1" applyBorder="1" applyAlignment="1">
      <alignment horizontal="center" vertical="center" wrapText="1"/>
    </xf>
    <xf numFmtId="0" fontId="3" fillId="2" borderId="24" xfId="0" applyFont="1" applyFill="1" applyBorder="1" applyAlignment="1">
      <alignment horizontal="center" vertical="center" wrapText="1"/>
    </xf>
    <xf numFmtId="0" fontId="3" fillId="2" borderId="1" xfId="0" applyFont="1" applyFill="1" applyBorder="1" applyAlignment="1">
      <alignment horizontal="center" vertical="center"/>
    </xf>
    <xf numFmtId="0" fontId="3" fillId="2" borderId="7" xfId="0" applyFont="1" applyFill="1" applyBorder="1" applyAlignment="1">
      <alignment horizontal="center" vertical="center" wrapText="1"/>
    </xf>
    <xf numFmtId="0" fontId="3" fillId="2" borderId="25"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26" xfId="0" applyFont="1" applyFill="1" applyBorder="1" applyAlignment="1">
      <alignment horizontal="center" vertical="center" wrapText="1"/>
    </xf>
    <xf numFmtId="0" fontId="26" fillId="2" borderId="1" xfId="0" applyFont="1" applyFill="1" applyBorder="1" applyAlignment="1">
      <alignment horizontal="center" vertical="center" wrapText="1"/>
    </xf>
    <xf numFmtId="0" fontId="17" fillId="5" borderId="1" xfId="0" applyFont="1" applyFill="1" applyBorder="1" applyAlignment="1">
      <alignment vertical="top"/>
    </xf>
    <xf numFmtId="0" fontId="17" fillId="5" borderId="4" xfId="0" applyFont="1" applyFill="1" applyBorder="1" applyAlignment="1">
      <alignment horizontal="left" vertical="top"/>
    </xf>
    <xf numFmtId="0" fontId="27" fillId="0" borderId="1" xfId="0" applyFont="1" applyBorder="1" applyAlignment="1">
      <alignment horizontal="center"/>
    </xf>
    <xf numFmtId="0" fontId="16" fillId="0" borderId="4" xfId="0" applyFont="1" applyBorder="1"/>
    <xf numFmtId="0" fontId="16" fillId="0" borderId="4" xfId="0" applyFont="1" applyBorder="1" applyAlignment="1">
      <alignment horizontal="center"/>
    </xf>
    <xf numFmtId="0" fontId="16" fillId="0" borderId="3" xfId="0" applyFont="1" applyBorder="1" applyAlignment="1">
      <alignment horizontal="center"/>
    </xf>
    <xf numFmtId="0" fontId="0" fillId="7" borderId="1" xfId="0" applyFill="1" applyBorder="1"/>
    <xf numFmtId="0" fontId="17" fillId="5" borderId="4" xfId="0" applyFont="1" applyFill="1" applyBorder="1" applyAlignment="1">
      <alignment vertical="top"/>
    </xf>
    <xf numFmtId="0" fontId="0" fillId="5" borderId="1" xfId="0" applyFill="1" applyBorder="1"/>
    <xf numFmtId="0" fontId="17" fillId="5" borderId="1" xfId="0" applyFont="1" applyFill="1" applyBorder="1" applyAlignment="1">
      <alignment vertical="center"/>
    </xf>
    <xf numFmtId="0" fontId="17" fillId="5" borderId="3" xfId="0" applyFont="1" applyFill="1" applyBorder="1" applyAlignment="1">
      <alignment vertical="center"/>
    </xf>
    <xf numFmtId="0" fontId="0" fillId="5" borderId="1" xfId="0" applyFill="1" applyBorder="1" applyAlignment="1">
      <alignment horizontal="center" vertical="top"/>
    </xf>
    <xf numFmtId="0" fontId="19" fillId="5" borderId="3" xfId="0" applyFont="1" applyFill="1" applyBorder="1" applyAlignment="1">
      <alignment vertical="top"/>
    </xf>
    <xf numFmtId="0" fontId="0" fillId="5" borderId="1" xfId="0" applyFill="1" applyBorder="1" applyAlignment="1">
      <alignment vertical="top"/>
    </xf>
    <xf numFmtId="0" fontId="16" fillId="0" borderId="2" xfId="0" applyFont="1" applyBorder="1" applyAlignment="1">
      <alignment horizontal="left" vertical="center" wrapText="1"/>
    </xf>
    <xf numFmtId="0" fontId="16" fillId="0" borderId="4" xfId="0" applyFont="1" applyBorder="1" applyAlignment="1">
      <alignment horizontal="left" vertical="center" wrapText="1"/>
    </xf>
    <xf numFmtId="0" fontId="28" fillId="5" borderId="2" xfId="0" applyFont="1" applyFill="1" applyBorder="1" applyAlignment="1">
      <alignment horizontal="left" vertical="top" wrapText="1"/>
    </xf>
    <xf numFmtId="0" fontId="28" fillId="5" borderId="4" xfId="0" applyFont="1" applyFill="1" applyBorder="1" applyAlignment="1">
      <alignment horizontal="left" vertical="top" wrapText="1"/>
    </xf>
    <xf numFmtId="0" fontId="17" fillId="5" borderId="27" xfId="0" applyFont="1" applyFill="1" applyBorder="1" applyAlignment="1">
      <alignment vertical="center" wrapText="1"/>
    </xf>
    <xf numFmtId="0" fontId="17" fillId="5" borderId="2" xfId="0" applyFont="1" applyFill="1" applyBorder="1" applyAlignment="1">
      <alignment horizontal="left" vertical="center" wrapText="1"/>
    </xf>
    <xf numFmtId="0" fontId="17" fillId="5" borderId="3" xfId="0" applyFont="1" applyFill="1" applyBorder="1" applyAlignment="1">
      <alignment horizontal="left" vertical="center" wrapText="1"/>
    </xf>
    <xf numFmtId="0" fontId="17" fillId="7" borderId="1" xfId="0" applyFont="1" applyFill="1" applyBorder="1" applyAlignment="1">
      <alignment horizontal="left" vertical="center"/>
    </xf>
    <xf numFmtId="0" fontId="20" fillId="7" borderId="2" xfId="0" applyFont="1" applyFill="1" applyBorder="1" applyAlignment="1">
      <alignment horizontal="left" vertical="center"/>
    </xf>
    <xf numFmtId="0" fontId="20" fillId="7" borderId="4" xfId="0" applyFont="1" applyFill="1" applyBorder="1" applyAlignment="1">
      <alignment horizontal="left" vertical="center"/>
    </xf>
    <xf numFmtId="0" fontId="17" fillId="7" borderId="2" xfId="0" applyFont="1" applyFill="1" applyBorder="1" applyAlignment="1">
      <alignment horizontal="left" vertical="center"/>
    </xf>
    <xf numFmtId="0" fontId="17" fillId="7" borderId="4" xfId="0" applyFont="1" applyFill="1" applyBorder="1" applyAlignment="1">
      <alignment horizontal="left" vertical="center"/>
    </xf>
    <xf numFmtId="0" fontId="17" fillId="2" borderId="6" xfId="0" applyFont="1" applyFill="1" applyBorder="1" applyAlignment="1">
      <alignment horizontal="center" vertical="center" wrapText="1"/>
    </xf>
    <xf numFmtId="0" fontId="17" fillId="2" borderId="7" xfId="0" applyFont="1" applyFill="1" applyBorder="1" applyAlignment="1">
      <alignment horizontal="center" vertical="center" wrapText="1"/>
    </xf>
    <xf numFmtId="0" fontId="17" fillId="2" borderId="5" xfId="0" applyFont="1" applyFill="1" applyBorder="1" applyAlignment="1">
      <alignment horizontal="center" vertical="center" wrapText="1"/>
    </xf>
    <xf numFmtId="0" fontId="17" fillId="7" borderId="4" xfId="0" applyFont="1" applyFill="1" applyBorder="1" applyAlignment="1">
      <alignment vertical="center"/>
    </xf>
    <xf numFmtId="0" fontId="17" fillId="5" borderId="4" xfId="0" applyFont="1" applyFill="1" applyBorder="1" applyAlignment="1">
      <alignment vertical="center"/>
    </xf>
    <xf numFmtId="16" fontId="0" fillId="5" borderId="1" xfId="0" applyNumberFormat="1" applyFill="1" applyBorder="1" applyAlignment="1">
      <alignment vertical="top"/>
    </xf>
    <xf numFmtId="0" fontId="0" fillId="5" borderId="1" xfId="0" applyFill="1" applyBorder="1" applyAlignment="1">
      <alignment vertical="center"/>
    </xf>
    <xf numFmtId="2" fontId="16" fillId="0" borderId="1" xfId="0" applyNumberFormat="1" applyFont="1" applyBorder="1" applyAlignment="1">
      <alignment vertical="center"/>
    </xf>
    <xf numFmtId="16" fontId="16" fillId="0" borderId="1" xfId="0" applyNumberFormat="1" applyFont="1" applyBorder="1" applyAlignment="1">
      <alignment vertical="center"/>
    </xf>
    <xf numFmtId="0" fontId="17" fillId="7" borderId="1" xfId="0" applyFont="1" applyFill="1" applyBorder="1"/>
    <xf numFmtId="0" fontId="0" fillId="5" borderId="28" xfId="0" applyFill="1" applyBorder="1"/>
    <xf numFmtId="0" fontId="21" fillId="7" borderId="1" xfId="0" applyFont="1" applyFill="1" applyBorder="1"/>
    <xf numFmtId="0" fontId="29" fillId="0" borderId="0" xfId="0" applyFont="1" applyAlignment="1">
      <alignment horizontal="right"/>
    </xf>
    <xf numFmtId="0" fontId="24" fillId="5" borderId="0" xfId="0" applyFont="1" applyFill="1" applyAlignment="1">
      <alignment vertical="center"/>
    </xf>
    <xf numFmtId="0" fontId="30" fillId="5" borderId="0" xfId="0" applyFont="1" applyFill="1"/>
    <xf numFmtId="0" fontId="17" fillId="5" borderId="0" xfId="0" applyFont="1" applyFill="1" applyAlignment="1">
      <alignment vertical="center"/>
    </xf>
    <xf numFmtId="0" fontId="0" fillId="5" borderId="1" xfId="0" applyFill="1" applyBorder="1" applyAlignment="1">
      <alignment vertical="top" wrapText="1"/>
    </xf>
    <xf numFmtId="0" fontId="17" fillId="5" borderId="4" xfId="0" applyFont="1" applyFill="1" applyBorder="1" applyAlignment="1">
      <alignment horizontal="left" vertical="center" wrapText="1"/>
    </xf>
    <xf numFmtId="0" fontId="31" fillId="0" borderId="0" xfId="0" applyFont="1"/>
    <xf numFmtId="0" fontId="0" fillId="8" borderId="0" xfId="0" applyFill="1"/>
    <xf numFmtId="0" fontId="0" fillId="0" borderId="0" xfId="0" applyAlignment="1">
      <alignment horizontal="left"/>
    </xf>
    <xf numFmtId="0" fontId="23" fillId="5" borderId="0" xfId="0" applyFont="1" applyFill="1" applyAlignment="1">
      <alignment vertical="center"/>
    </xf>
    <xf numFmtId="0" fontId="32" fillId="5" borderId="0" xfId="0" applyFont="1" applyFill="1" applyAlignment="1">
      <alignment horizontal="left" vertical="center"/>
    </xf>
    <xf numFmtId="0" fontId="33" fillId="5" borderId="8" xfId="0" applyFont="1" applyFill="1" applyBorder="1"/>
    <xf numFmtId="0" fontId="33" fillId="5" borderId="8" xfId="0" applyFont="1" applyFill="1" applyBorder="1" applyAlignment="1">
      <alignment horizontal="left"/>
    </xf>
    <xf numFmtId="0" fontId="2" fillId="2" borderId="1" xfId="0" applyFont="1" applyFill="1" applyBorder="1" applyAlignment="1">
      <alignment horizontal="left" vertical="center" wrapText="1"/>
    </xf>
    <xf numFmtId="0" fontId="28" fillId="5" borderId="1" xfId="0" applyFont="1" applyFill="1" applyBorder="1" applyAlignment="1">
      <alignment vertical="top"/>
    </xf>
    <xf numFmtId="0" fontId="28" fillId="5" borderId="3" xfId="0" applyFont="1" applyFill="1" applyBorder="1" applyAlignment="1">
      <alignment vertical="top"/>
    </xf>
    <xf numFmtId="0" fontId="28" fillId="5" borderId="4" xfId="0" applyFont="1" applyFill="1" applyBorder="1" applyAlignment="1">
      <alignment horizontal="left" vertical="top"/>
    </xf>
    <xf numFmtId="0" fontId="20" fillId="5" borderId="1" xfId="0" applyFont="1" applyFill="1" applyBorder="1" applyAlignment="1">
      <alignment vertical="top"/>
    </xf>
    <xf numFmtId="0" fontId="34" fillId="8" borderId="4" xfId="0" applyFont="1" applyFill="1" applyBorder="1" applyAlignment="1">
      <alignment vertical="center"/>
    </xf>
    <xf numFmtId="0" fontId="16" fillId="8" borderId="1" xfId="0" applyFont="1" applyFill="1" applyBorder="1" applyAlignment="1">
      <alignment horizontal="left" vertical="center"/>
    </xf>
    <xf numFmtId="0" fontId="16" fillId="8" borderId="1" xfId="0" applyFont="1" applyFill="1" applyBorder="1" applyAlignment="1">
      <alignment vertical="center"/>
    </xf>
    <xf numFmtId="0" fontId="35" fillId="0" borderId="1" xfId="0" applyFont="1" applyBorder="1" applyAlignment="1">
      <alignment horizontal="center" vertical="center"/>
    </xf>
    <xf numFmtId="0" fontId="36" fillId="0" borderId="4" xfId="0" applyFont="1" applyBorder="1" applyAlignment="1">
      <alignment vertical="center"/>
    </xf>
    <xf numFmtId="0" fontId="37" fillId="0" borderId="1" xfId="0" applyFont="1" applyBorder="1" applyAlignment="1">
      <alignment horizontal="left" vertical="center" wrapText="1"/>
    </xf>
    <xf numFmtId="0" fontId="37" fillId="0" borderId="1" xfId="0" applyFont="1" applyBorder="1" applyAlignment="1">
      <alignment vertical="center" wrapText="1"/>
    </xf>
    <xf numFmtId="0" fontId="37" fillId="0" borderId="1" xfId="0" applyFont="1" applyBorder="1" applyAlignment="1">
      <alignment horizontal="center" vertical="center"/>
    </xf>
    <xf numFmtId="0" fontId="37" fillId="0" borderId="1" xfId="0" applyFont="1" applyBorder="1" applyAlignment="1">
      <alignment vertical="center"/>
    </xf>
    <xf numFmtId="0" fontId="0" fillId="8" borderId="1" xfId="0" applyFill="1" applyBorder="1"/>
    <xf numFmtId="0" fontId="38" fillId="8" borderId="4" xfId="0" applyFont="1" applyFill="1" applyBorder="1" applyAlignment="1">
      <alignment vertical="center"/>
    </xf>
    <xf numFmtId="0" fontId="16" fillId="8" borderId="1" xfId="0" applyFont="1" applyFill="1" applyBorder="1" applyAlignment="1">
      <alignment horizontal="left"/>
    </xf>
    <xf numFmtId="0" fontId="16" fillId="8" borderId="1" xfId="0" applyFont="1" applyFill="1" applyBorder="1"/>
    <xf numFmtId="0" fontId="16" fillId="8" borderId="1" xfId="0" applyFont="1" applyFill="1" applyBorder="1" applyAlignment="1">
      <alignment horizontal="center"/>
    </xf>
    <xf numFmtId="0" fontId="37" fillId="0" borderId="1" xfId="0" applyFont="1" applyBorder="1" applyAlignment="1">
      <alignment vertical="top"/>
    </xf>
    <xf numFmtId="0" fontId="37" fillId="0" borderId="1" xfId="0" applyFont="1" applyBorder="1" applyAlignment="1">
      <alignment horizontal="center" vertical="top"/>
    </xf>
    <xf numFmtId="0" fontId="37" fillId="0" borderId="1" xfId="0" applyFont="1" applyBorder="1" applyAlignment="1">
      <alignment vertical="top" wrapText="1"/>
    </xf>
    <xf numFmtId="0" fontId="37" fillId="0" borderId="1" xfId="0" applyFont="1" applyBorder="1" applyAlignment="1">
      <alignment horizontal="center" vertical="center" wrapText="1"/>
    </xf>
    <xf numFmtId="0" fontId="36" fillId="0" borderId="4" xfId="0" applyFont="1" applyBorder="1" applyAlignment="1">
      <alignment horizontal="center" vertical="top" wrapText="1"/>
    </xf>
    <xf numFmtId="0" fontId="37" fillId="0" borderId="1" xfId="0" applyFont="1" applyBorder="1" applyAlignment="1">
      <alignment horizontal="left" vertical="top"/>
    </xf>
    <xf numFmtId="0" fontId="37" fillId="0" borderId="1" xfId="0" applyFont="1" applyBorder="1" applyAlignment="1">
      <alignment horizontal="center" vertical="top" wrapText="1"/>
    </xf>
    <xf numFmtId="0" fontId="37" fillId="8" borderId="1" xfId="0" applyFont="1" applyFill="1" applyBorder="1"/>
    <xf numFmtId="0" fontId="39" fillId="8" borderId="4" xfId="0" applyFont="1" applyFill="1" applyBorder="1" applyAlignment="1">
      <alignment vertical="center"/>
    </xf>
    <xf numFmtId="0" fontId="37" fillId="8" borderId="1" xfId="0" applyFont="1" applyFill="1" applyBorder="1" applyAlignment="1">
      <alignment horizontal="left"/>
    </xf>
    <xf numFmtId="0" fontId="37" fillId="8" borderId="1" xfId="0" applyFont="1" applyFill="1" applyBorder="1" applyAlignment="1">
      <alignment horizontal="center"/>
    </xf>
    <xf numFmtId="0" fontId="37" fillId="0" borderId="1" xfId="0" applyFont="1" applyBorder="1" applyAlignment="1">
      <alignment wrapText="1"/>
    </xf>
    <xf numFmtId="0" fontId="37" fillId="0" borderId="1" xfId="0" applyFont="1" applyBorder="1"/>
    <xf numFmtId="0" fontId="35" fillId="0" borderId="1" xfId="0" applyFont="1" applyBorder="1" applyAlignment="1">
      <alignment horizontal="center" vertical="top"/>
    </xf>
    <xf numFmtId="0" fontId="36" fillId="0" borderId="4" xfId="0" applyFont="1" applyBorder="1" applyAlignment="1">
      <alignment horizontal="left" vertical="top" wrapText="1"/>
    </xf>
    <xf numFmtId="0" fontId="35" fillId="0" borderId="1" xfId="0" applyFont="1" applyBorder="1" applyAlignment="1">
      <alignment horizontal="center" vertical="center" wrapText="1"/>
    </xf>
    <xf numFmtId="0" fontId="35" fillId="0" borderId="1" xfId="0" applyFont="1" applyBorder="1" applyAlignment="1">
      <alignment horizontal="center" vertical="top" wrapText="1"/>
    </xf>
    <xf numFmtId="0" fontId="35" fillId="0" borderId="1" xfId="0" applyFont="1" applyBorder="1" applyAlignment="1">
      <alignment vertical="top" wrapText="1"/>
    </xf>
    <xf numFmtId="0" fontId="36" fillId="0" borderId="4" xfId="0" applyFont="1" applyBorder="1" applyAlignment="1">
      <alignment horizontal="left" vertical="center" wrapText="1"/>
    </xf>
    <xf numFmtId="0" fontId="38" fillId="8" borderId="3" xfId="0" applyFont="1" applyFill="1" applyBorder="1" applyAlignment="1">
      <alignment vertical="center"/>
    </xf>
    <xf numFmtId="0" fontId="27" fillId="8" borderId="4" xfId="0" applyFont="1" applyFill="1" applyBorder="1" applyAlignment="1">
      <alignment horizontal="left" vertical="center"/>
    </xf>
    <xf numFmtId="0" fontId="27" fillId="8" borderId="4" xfId="0" applyFont="1" applyFill="1" applyBorder="1" applyAlignment="1">
      <alignment horizontal="center" vertical="center"/>
    </xf>
    <xf numFmtId="0" fontId="35" fillId="0" borderId="1" xfId="0" applyFont="1" applyBorder="1" applyAlignment="1">
      <alignment horizontal="center"/>
    </xf>
    <xf numFmtId="0" fontId="36" fillId="0" borderId="4" xfId="0" applyFont="1" applyBorder="1"/>
    <xf numFmtId="0" fontId="37" fillId="0" borderId="1" xfId="0" applyFont="1" applyBorder="1" applyAlignment="1">
      <alignment horizontal="left"/>
    </xf>
    <xf numFmtId="0" fontId="37" fillId="0" borderId="1" xfId="0" applyFont="1" applyBorder="1" applyAlignment="1">
      <alignment horizontal="center" wrapText="1"/>
    </xf>
    <xf numFmtId="0" fontId="35" fillId="0" borderId="1" xfId="0" applyFont="1" applyBorder="1" applyAlignment="1">
      <alignment horizontal="center" wrapText="1"/>
    </xf>
    <xf numFmtId="0" fontId="37" fillId="0" borderId="1" xfId="0" applyFont="1" applyBorder="1" applyAlignment="1">
      <alignment horizontal="left" vertical="center"/>
    </xf>
    <xf numFmtId="0" fontId="37" fillId="0" borderId="1" xfId="0" applyFont="1" applyBorder="1" applyAlignment="1">
      <alignment horizontal="center"/>
    </xf>
    <xf numFmtId="0" fontId="37" fillId="0" borderId="1" xfId="0" applyFont="1" applyBorder="1" applyAlignment="1">
      <alignment horizontal="left" wrapText="1"/>
    </xf>
    <xf numFmtId="0" fontId="40" fillId="0" borderId="4" xfId="0" applyFont="1" applyBorder="1" applyAlignment="1">
      <alignment vertical="center"/>
    </xf>
    <xf numFmtId="0" fontId="40" fillId="0" borderId="4" xfId="0" applyFont="1" applyBorder="1" applyAlignment="1">
      <alignment horizontal="left" vertical="center" wrapText="1"/>
    </xf>
    <xf numFmtId="0" fontId="41" fillId="0" borderId="1" xfId="0" applyFont="1" applyBorder="1" applyAlignment="1">
      <alignment horizontal="left" vertical="center" wrapText="1"/>
    </xf>
    <xf numFmtId="0" fontId="42" fillId="0" borderId="1" xfId="0" applyFont="1" applyBorder="1" applyAlignment="1">
      <alignment horizontal="center" vertical="center" wrapText="1"/>
    </xf>
    <xf numFmtId="0" fontId="41" fillId="0" borderId="1" xfId="0" applyFont="1" applyBorder="1" applyAlignment="1">
      <alignment vertical="top" wrapText="1"/>
    </xf>
    <xf numFmtId="0" fontId="41" fillId="0" borderId="1" xfId="0" applyFont="1" applyBorder="1" applyAlignment="1">
      <alignment vertical="center"/>
    </xf>
    <xf numFmtId="0" fontId="40" fillId="0" borderId="4" xfId="0" applyFont="1" applyBorder="1" applyAlignment="1">
      <alignment horizontal="center" vertical="center" wrapText="1"/>
    </xf>
    <xf numFmtId="0" fontId="41" fillId="0" borderId="1" xfId="0" applyFont="1" applyBorder="1" applyAlignment="1">
      <alignment vertical="center" wrapText="1"/>
    </xf>
    <xf numFmtId="0" fontId="41" fillId="0" borderId="1" xfId="0" applyFont="1" applyBorder="1" applyAlignment="1">
      <alignment horizontal="center" vertical="center" wrapText="1"/>
    </xf>
    <xf numFmtId="0" fontId="36" fillId="0" borderId="4" xfId="0" applyFont="1" applyBorder="1" applyAlignment="1">
      <alignment vertical="center" wrapText="1"/>
    </xf>
    <xf numFmtId="0" fontId="0" fillId="3" borderId="1" xfId="0" applyFill="1" applyBorder="1"/>
    <xf numFmtId="0" fontId="17" fillId="3" borderId="3" xfId="0" applyFont="1" applyFill="1" applyBorder="1" applyAlignment="1">
      <alignment vertical="center"/>
    </xf>
    <xf numFmtId="0" fontId="17" fillId="3" borderId="3" xfId="0" applyFont="1" applyFill="1" applyBorder="1" applyAlignment="1">
      <alignment horizontal="left" vertical="center"/>
    </xf>
    <xf numFmtId="0" fontId="17" fillId="3" borderId="1" xfId="0" applyFont="1" applyFill="1" applyBorder="1" applyAlignment="1">
      <alignment vertical="center"/>
    </xf>
    <xf numFmtId="0" fontId="20" fillId="5" borderId="4" xfId="0" applyFont="1" applyFill="1" applyBorder="1" applyAlignment="1">
      <alignment horizontal="left" vertical="top"/>
    </xf>
    <xf numFmtId="0" fontId="38" fillId="0" borderId="4" xfId="0" applyFont="1" applyBorder="1" applyAlignment="1">
      <alignment vertical="center"/>
    </xf>
    <xf numFmtId="0" fontId="16" fillId="0" borderId="1" xfId="0" applyFont="1" applyBorder="1" applyAlignment="1">
      <alignment horizontal="left"/>
    </xf>
    <xf numFmtId="0" fontId="34" fillId="0" borderId="4" xfId="0" applyFont="1" applyBorder="1"/>
    <xf numFmtId="0" fontId="35" fillId="8" borderId="1" xfId="0" applyFont="1" applyFill="1" applyBorder="1" applyAlignment="1">
      <alignment horizontal="center"/>
    </xf>
    <xf numFmtId="0" fontId="34" fillId="8" borderId="4" xfId="0" applyFont="1" applyFill="1" applyBorder="1" applyAlignment="1">
      <alignment horizontal="left" vertical="top" wrapText="1"/>
    </xf>
    <xf numFmtId="0" fontId="27" fillId="8" borderId="1" xfId="0" applyFont="1" applyFill="1" applyBorder="1" applyAlignment="1">
      <alignment horizontal="center" vertical="center" wrapText="1"/>
    </xf>
    <xf numFmtId="0" fontId="27" fillId="8" borderId="1" xfId="0" applyFont="1" applyFill="1" applyBorder="1" applyAlignment="1">
      <alignment vertical="top" wrapText="1"/>
    </xf>
    <xf numFmtId="0" fontId="16" fillId="8" borderId="1" xfId="0" applyFont="1" applyFill="1" applyBorder="1" applyAlignment="1">
      <alignment horizontal="center" vertical="center" wrapText="1"/>
    </xf>
    <xf numFmtId="0" fontId="40" fillId="0" borderId="4" xfId="0" applyFont="1" applyBorder="1" applyAlignment="1">
      <alignment vertical="center" wrapText="1"/>
    </xf>
    <xf numFmtId="0" fontId="40" fillId="0" borderId="4" xfId="0" applyFont="1" applyBorder="1" applyAlignment="1">
      <alignment wrapText="1"/>
    </xf>
    <xf numFmtId="0" fontId="27" fillId="0" borderId="1" xfId="0" applyFont="1" applyBorder="1" applyAlignment="1">
      <alignment vertical="center"/>
    </xf>
    <xf numFmtId="0" fontId="27" fillId="5" borderId="3" xfId="0" applyFont="1" applyFill="1" applyBorder="1" applyAlignment="1">
      <alignment vertical="top"/>
    </xf>
    <xf numFmtId="0" fontId="28" fillId="5" borderId="4" xfId="0" applyFont="1" applyFill="1" applyBorder="1" applyAlignment="1">
      <alignment vertical="top"/>
    </xf>
    <xf numFmtId="0" fontId="28" fillId="5" borderId="1" xfId="0" applyFont="1" applyFill="1" applyBorder="1" applyAlignment="1">
      <alignment horizontal="left" vertical="top"/>
    </xf>
    <xf numFmtId="0" fontId="34" fillId="0" borderId="4" xfId="0" applyFont="1" applyBorder="1" applyAlignment="1">
      <alignment vertical="center"/>
    </xf>
    <xf numFmtId="0" fontId="16" fillId="0" borderId="1" xfId="0" applyFont="1" applyBorder="1" applyAlignment="1">
      <alignment horizontal="left" vertical="center"/>
    </xf>
    <xf numFmtId="0" fontId="27" fillId="9" borderId="1" xfId="0" applyFont="1" applyFill="1" applyBorder="1" applyAlignment="1">
      <alignment vertical="center"/>
    </xf>
    <xf numFmtId="0" fontId="17" fillId="9" borderId="3" xfId="0" applyFont="1" applyFill="1" applyBorder="1" applyAlignment="1">
      <alignment vertical="center"/>
    </xf>
    <xf numFmtId="0" fontId="16" fillId="9" borderId="1" xfId="0" applyFont="1" applyFill="1" applyBorder="1" applyAlignment="1">
      <alignment horizontal="left"/>
    </xf>
    <xf numFmtId="0" fontId="16" fillId="9" borderId="1" xfId="0" applyFont="1" applyFill="1" applyBorder="1"/>
    <xf numFmtId="0" fontId="20" fillId="0" borderId="1" xfId="0" applyFont="1" applyBorder="1" applyAlignment="1">
      <alignment vertical="center"/>
    </xf>
    <xf numFmtId="0" fontId="43" fillId="0" borderId="1" xfId="0" applyFont="1" applyBorder="1" applyAlignment="1">
      <alignment horizontal="left"/>
    </xf>
    <xf numFmtId="0" fontId="43" fillId="0" borderId="1" xfId="0" applyFont="1" applyBorder="1"/>
    <xf numFmtId="0" fontId="27" fillId="3" borderId="1" xfId="0" applyFont="1" applyFill="1" applyBorder="1" applyAlignment="1">
      <alignment vertical="center"/>
    </xf>
    <xf numFmtId="0" fontId="16" fillId="3" borderId="1" xfId="0" applyFont="1" applyFill="1" applyBorder="1" applyAlignment="1">
      <alignment horizontal="left"/>
    </xf>
    <xf numFmtId="0" fontId="16" fillId="3" borderId="1" xfId="0" applyFont="1" applyFill="1" applyBorder="1"/>
    <xf numFmtId="0" fontId="20" fillId="5" borderId="1" xfId="0" applyFont="1" applyFill="1" applyBorder="1" applyAlignment="1">
      <alignment vertical="center"/>
    </xf>
    <xf numFmtId="0" fontId="43" fillId="5" borderId="1" xfId="0" applyFont="1" applyFill="1" applyBorder="1" applyAlignment="1">
      <alignment horizontal="left"/>
    </xf>
    <xf numFmtId="0" fontId="43" fillId="5" borderId="1" xfId="0" applyFont="1" applyFill="1" applyBorder="1"/>
    <xf numFmtId="0" fontId="27" fillId="5" borderId="1" xfId="0" applyFont="1" applyFill="1" applyBorder="1" applyAlignment="1">
      <alignment vertical="center"/>
    </xf>
    <xf numFmtId="0" fontId="34" fillId="0" borderId="4" xfId="0" applyFont="1" applyBorder="1" applyAlignment="1">
      <alignment horizontal="left" vertical="top" wrapText="1"/>
    </xf>
    <xf numFmtId="0" fontId="16" fillId="5" borderId="1" xfId="0" applyFont="1" applyFill="1" applyBorder="1"/>
    <xf numFmtId="0" fontId="35" fillId="5" borderId="1" xfId="0" applyFont="1" applyFill="1" applyBorder="1" applyAlignment="1">
      <alignment horizontal="center" vertical="center"/>
    </xf>
    <xf numFmtId="0" fontId="36" fillId="0" borderId="3" xfId="0" applyFont="1" applyBorder="1" applyAlignment="1">
      <alignment vertical="center"/>
    </xf>
    <xf numFmtId="0" fontId="37" fillId="5" borderId="1" xfId="0" applyFont="1" applyFill="1" applyBorder="1" applyAlignment="1">
      <alignment horizontal="center" vertical="center" wrapText="1"/>
    </xf>
    <xf numFmtId="0" fontId="37" fillId="5" borderId="1" xfId="0" applyFont="1" applyFill="1" applyBorder="1" applyAlignment="1">
      <alignment vertical="center"/>
    </xf>
    <xf numFmtId="0" fontId="37" fillId="5" borderId="1" xfId="0" applyFont="1" applyFill="1" applyBorder="1"/>
    <xf numFmtId="0" fontId="37" fillId="5" borderId="1" xfId="0" applyFont="1" applyFill="1" applyBorder="1" applyAlignment="1">
      <alignment horizontal="center"/>
    </xf>
    <xf numFmtId="0" fontId="37" fillId="5" borderId="1" xfId="0" applyFont="1" applyFill="1" applyBorder="1" applyAlignment="1">
      <alignment wrapText="1"/>
    </xf>
    <xf numFmtId="1" fontId="37" fillId="0" borderId="1" xfId="0" applyNumberFormat="1" applyFont="1" applyBorder="1" applyAlignment="1">
      <alignment horizontal="center" vertical="center"/>
    </xf>
    <xf numFmtId="17" fontId="37" fillId="0" borderId="1" xfId="0" applyNumberFormat="1" applyFont="1" applyBorder="1" applyAlignment="1">
      <alignment vertical="center"/>
    </xf>
    <xf numFmtId="0" fontId="16" fillId="8" borderId="1" xfId="0" applyFont="1" applyFill="1" applyBorder="1" applyAlignment="1">
      <alignment horizontal="center" vertical="center"/>
    </xf>
    <xf numFmtId="0" fontId="20" fillId="8" borderId="1" xfId="0" applyFont="1" applyFill="1" applyBorder="1" applyAlignment="1">
      <alignment horizontal="center"/>
    </xf>
    <xf numFmtId="16" fontId="37" fillId="0" borderId="1" xfId="0" applyNumberFormat="1" applyFont="1" applyBorder="1" applyAlignment="1">
      <alignment vertical="center"/>
    </xf>
    <xf numFmtId="16" fontId="37" fillId="0" borderId="1" xfId="0" applyNumberFormat="1" applyFont="1" applyBorder="1" applyAlignment="1">
      <alignment vertical="center" wrapText="1"/>
    </xf>
    <xf numFmtId="0" fontId="37" fillId="8" borderId="1" xfId="0" applyFont="1" applyFill="1" applyBorder="1" applyAlignment="1">
      <alignment horizontal="center" vertical="center"/>
    </xf>
    <xf numFmtId="16" fontId="37" fillId="0" borderId="1" xfId="0" applyNumberFormat="1" applyFont="1" applyBorder="1"/>
    <xf numFmtId="0" fontId="41" fillId="0" borderId="1" xfId="0" applyFont="1" applyBorder="1" applyAlignment="1">
      <alignment horizontal="center" vertical="center"/>
    </xf>
    <xf numFmtId="16" fontId="41" fillId="0" borderId="1" xfId="0" applyNumberFormat="1" applyFont="1" applyBorder="1" applyAlignment="1">
      <alignment vertical="center"/>
    </xf>
    <xf numFmtId="0" fontId="17" fillId="3" borderId="1" xfId="0" applyFont="1" applyFill="1" applyBorder="1" applyAlignment="1">
      <alignment horizontal="center"/>
    </xf>
    <xf numFmtId="0" fontId="17" fillId="3" borderId="1" xfId="0" applyFont="1" applyFill="1" applyBorder="1"/>
    <xf numFmtId="0" fontId="20" fillId="3" borderId="1" xfId="0" applyFont="1" applyFill="1" applyBorder="1" applyAlignment="1">
      <alignment horizontal="center"/>
    </xf>
    <xf numFmtId="0" fontId="20" fillId="0" borderId="1" xfId="0" applyFont="1" applyBorder="1" applyAlignment="1">
      <alignment vertical="top"/>
    </xf>
    <xf numFmtId="0" fontId="17" fillId="0" borderId="1" xfId="0" applyFont="1" applyBorder="1" applyAlignment="1">
      <alignment vertical="top"/>
    </xf>
    <xf numFmtId="16" fontId="37" fillId="0" borderId="1" xfId="0" applyNumberFormat="1" applyFont="1" applyBorder="1" applyAlignment="1">
      <alignment horizontal="center" vertical="center"/>
    </xf>
    <xf numFmtId="0" fontId="37" fillId="8" borderId="1" xfId="0" applyFont="1" applyFill="1" applyBorder="1" applyAlignment="1">
      <alignment vertical="center"/>
    </xf>
    <xf numFmtId="0" fontId="0" fillId="8" borderId="1" xfId="0" applyFill="1" applyBorder="1" applyAlignment="1">
      <alignment vertical="center"/>
    </xf>
    <xf numFmtId="0" fontId="20" fillId="0" borderId="1" xfId="0" applyFont="1" applyBorder="1"/>
    <xf numFmtId="0" fontId="20" fillId="3" borderId="1" xfId="0" applyFont="1" applyFill="1" applyBorder="1"/>
    <xf numFmtId="0" fontId="44" fillId="0" borderId="1" xfId="0" applyFont="1" applyBorder="1"/>
    <xf numFmtId="0" fontId="37" fillId="5" borderId="1" xfId="0" applyFont="1" applyFill="1" applyBorder="1" applyAlignment="1">
      <alignment horizontal="center" vertical="center"/>
    </xf>
    <xf numFmtId="16" fontId="37" fillId="5" borderId="1" xfId="0" applyNumberFormat="1" applyFont="1" applyFill="1" applyBorder="1" applyAlignment="1">
      <alignment horizontal="center" vertical="center"/>
    </xf>
    <xf numFmtId="0" fontId="29" fillId="0" borderId="0" xfId="0" applyFont="1" applyAlignment="1">
      <alignment horizontal="right" vertical="center"/>
    </xf>
    <xf numFmtId="0" fontId="0" fillId="0" borderId="0" xfId="0" applyAlignment="1">
      <alignment vertical="center"/>
    </xf>
    <xf numFmtId="0" fontId="45" fillId="0" borderId="0" xfId="0" applyFont="1"/>
    <xf numFmtId="0" fontId="46" fillId="0" borderId="1" xfId="0" applyFont="1" applyBorder="1" applyAlignment="1">
      <alignment vertical="center"/>
    </xf>
    <xf numFmtId="0" fontId="16" fillId="0" borderId="29" xfId="0" applyFont="1" applyBorder="1" applyAlignment="1">
      <alignment horizontal="center" vertical="center"/>
    </xf>
    <xf numFmtId="0" fontId="45" fillId="0" borderId="0" xfId="0" applyFont="1" applyAlignment="1">
      <alignment vertical="center"/>
    </xf>
    <xf numFmtId="0" fontId="37" fillId="5" borderId="1" xfId="0" applyFont="1" applyFill="1" applyBorder="1" applyAlignment="1">
      <alignment vertical="center" wrapText="1"/>
    </xf>
    <xf numFmtId="0" fontId="16" fillId="5" borderId="1" xfId="0" applyFont="1" applyFill="1" applyBorder="1" applyAlignment="1">
      <alignment vertical="center" wrapText="1"/>
    </xf>
    <xf numFmtId="0" fontId="40" fillId="0" borderId="3" xfId="0" applyFont="1" applyBorder="1" applyAlignment="1">
      <alignment vertical="center"/>
    </xf>
    <xf numFmtId="0" fontId="41" fillId="0" borderId="0" xfId="0" applyFont="1"/>
    <xf numFmtId="0" fontId="41" fillId="0" borderId="1" xfId="0" applyFont="1" applyBorder="1"/>
    <xf numFmtId="0" fontId="41" fillId="0" borderId="1" xfId="0" applyFont="1" applyBorder="1" applyAlignment="1">
      <alignment wrapText="1"/>
    </xf>
    <xf numFmtId="0" fontId="37" fillId="5" borderId="3" xfId="0" applyFont="1" applyFill="1" applyBorder="1" applyAlignment="1">
      <alignment vertical="top"/>
    </xf>
    <xf numFmtId="0" fontId="37" fillId="5" borderId="1" xfId="0" applyFont="1" applyFill="1" applyBorder="1" applyAlignment="1">
      <alignment horizontal="left" vertical="center" wrapText="1"/>
    </xf>
    <xf numFmtId="0" fontId="37" fillId="5" borderId="1" xfId="0" applyFont="1" applyFill="1" applyBorder="1" applyAlignment="1">
      <alignment horizontal="left" vertical="top" wrapText="1"/>
    </xf>
    <xf numFmtId="0" fontId="16" fillId="5" borderId="1" xfId="0" applyFont="1" applyFill="1" applyBorder="1" applyAlignment="1">
      <alignment horizontal="left"/>
    </xf>
    <xf numFmtId="0" fontId="16" fillId="3" borderId="1" xfId="0" applyFont="1" applyFill="1" applyBorder="1" applyAlignment="1">
      <alignment horizontal="center" vertical="center"/>
    </xf>
    <xf numFmtId="0" fontId="16" fillId="3" borderId="1" xfId="0" applyFont="1" applyFill="1" applyBorder="1" applyAlignment="1">
      <alignment vertical="center"/>
    </xf>
    <xf numFmtId="0" fontId="0" fillId="10" borderId="6" xfId="0" applyFill="1" applyBorder="1"/>
    <xf numFmtId="0" fontId="31" fillId="10" borderId="2" xfId="0" applyFont="1" applyFill="1" applyBorder="1" applyAlignment="1">
      <alignment horizontal="left" vertical="center" wrapText="1"/>
    </xf>
    <xf numFmtId="0" fontId="31" fillId="10" borderId="4" xfId="0" applyFont="1" applyFill="1" applyBorder="1" applyAlignment="1">
      <alignment horizontal="left" vertical="center" wrapText="1"/>
    </xf>
    <xf numFmtId="0" fontId="17" fillId="10" borderId="6" xfId="0" applyFont="1" applyFill="1" applyBorder="1" applyAlignment="1">
      <alignment vertical="center"/>
    </xf>
    <xf numFmtId="0" fontId="17" fillId="10" borderId="6" xfId="0" applyFont="1" applyFill="1" applyBorder="1" applyAlignment="1">
      <alignment horizontal="center" vertical="center"/>
    </xf>
    <xf numFmtId="0" fontId="17" fillId="5" borderId="1" xfId="0" applyFont="1" applyFill="1" applyBorder="1" applyAlignment="1">
      <alignment horizontal="left" vertical="center"/>
    </xf>
    <xf numFmtId="0" fontId="0" fillId="7" borderId="1" xfId="0" applyFill="1" applyBorder="1" applyAlignment="1">
      <alignment horizontal="center" vertical="center"/>
    </xf>
    <xf numFmtId="0" fontId="0" fillId="7" borderId="1" xfId="0" applyFill="1" applyBorder="1" applyAlignment="1">
      <alignment horizontal="center"/>
    </xf>
    <xf numFmtId="0" fontId="10" fillId="0" borderId="0" xfId="0" applyFont="1" applyAlignment="1">
      <alignment horizontal="left"/>
    </xf>
    <xf numFmtId="0" fontId="37" fillId="5" borderId="1" xfId="0" applyFont="1" applyFill="1" applyBorder="1" applyAlignment="1">
      <alignment horizontal="left" vertical="center"/>
    </xf>
    <xf numFmtId="0" fontId="41" fillId="0" borderId="1" xfId="0" applyFont="1" applyBorder="1" applyAlignment="1">
      <alignment horizontal="left" vertical="center"/>
    </xf>
    <xf numFmtId="16" fontId="41" fillId="0" borderId="1" xfId="0" applyNumberFormat="1" applyFont="1" applyBorder="1" applyAlignment="1">
      <alignment horizontal="center" vertical="center"/>
    </xf>
    <xf numFmtId="0" fontId="16" fillId="5" borderId="1" xfId="0" applyFont="1" applyFill="1" applyBorder="1" applyAlignment="1">
      <alignment horizontal="center"/>
    </xf>
    <xf numFmtId="0" fontId="20" fillId="3" borderId="1" xfId="0" applyFont="1" applyFill="1" applyBorder="1" applyAlignment="1">
      <alignment vertical="center"/>
    </xf>
    <xf numFmtId="0" fontId="17" fillId="10" borderId="6" xfId="0" applyFont="1" applyFill="1" applyBorder="1"/>
    <xf numFmtId="0" fontId="46" fillId="0" borderId="1" xfId="0" applyFont="1" applyBorder="1" applyAlignment="1">
      <alignment vertical="center" wrapText="1"/>
    </xf>
    <xf numFmtId="0" fontId="29" fillId="0" borderId="0" xfId="0" applyFont="1" applyAlignment="1">
      <alignment horizontal="center" vertical="center"/>
    </xf>
    <xf numFmtId="0" fontId="29" fillId="0" borderId="0" xfId="0" applyFont="1" applyFill="1" applyAlignment="1">
      <alignment horizontal="center" vertical="center"/>
    </xf>
    <xf numFmtId="0" fontId="20" fillId="5" borderId="3" xfId="0" applyFont="1" applyFill="1" applyBorder="1" applyAlignment="1">
      <alignment vertical="top"/>
    </xf>
    <xf numFmtId="0" fontId="36" fillId="0" borderId="3" xfId="0" applyFont="1" applyBorder="1" applyAlignment="1">
      <alignment vertical="center" wrapText="1"/>
    </xf>
    <xf numFmtId="0" fontId="21" fillId="11" borderId="30" xfId="0" applyFont="1" applyFill="1" applyBorder="1" applyAlignment="1">
      <alignment horizontal="center" vertical="center" wrapText="1"/>
    </xf>
    <xf numFmtId="0" fontId="47" fillId="12" borderId="31" xfId="0" applyFont="1" applyFill="1" applyBorder="1" applyAlignment="1">
      <alignment horizontal="center" vertical="center"/>
    </xf>
    <xf numFmtId="0" fontId="0" fillId="5" borderId="1" xfId="0" applyFont="1" applyFill="1" applyBorder="1" applyAlignment="1">
      <alignment horizontal="center" vertical="center"/>
    </xf>
    <xf numFmtId="0" fontId="21" fillId="11" borderId="31" xfId="0" applyFont="1" applyFill="1" applyBorder="1" applyAlignment="1">
      <alignment horizontal="center" vertical="center" wrapText="1"/>
    </xf>
    <xf numFmtId="178" fontId="37" fillId="0" borderId="1" xfId="0" applyNumberFormat="1" applyFont="1" applyBorder="1" applyAlignment="1">
      <alignment vertical="center"/>
    </xf>
    <xf numFmtId="0" fontId="48" fillId="12" borderId="30" xfId="0" applyFont="1" applyFill="1" applyBorder="1" applyAlignment="1">
      <alignment horizontal="center" vertical="center"/>
    </xf>
    <xf numFmtId="0" fontId="47" fillId="12" borderId="31" xfId="0" applyFont="1" applyFill="1" applyBorder="1" applyAlignment="1">
      <alignment vertical="center"/>
    </xf>
    <xf numFmtId="0" fontId="29" fillId="0" borderId="0" xfId="0" applyFont="1" applyFill="1" applyAlignment="1">
      <alignment horizontal="right" vertical="center"/>
    </xf>
  </cellXfs>
  <cellStyles count="49">
    <cellStyle name="Normal" xfId="0" builtinId="0"/>
    <cellStyle name="Comma" xfId="1" builtinId="3"/>
    <cellStyle name="Currency" xfId="2" builtinId="4"/>
    <cellStyle name="Percent" xfId="3" builtinId="5"/>
    <cellStyle name="Comma [0]" xfId="4" builtinId="6"/>
    <cellStyle name="Currency [0]" xfId="5" builtinId="7"/>
    <cellStyle name="Hyperlink" xfId="6" builtinId="8"/>
    <cellStyle name="Followed Hyperlink" xfId="7" builtinId="9"/>
    <cellStyle name="Note" xfId="8" builtinId="10"/>
    <cellStyle name="Warning Text" xfId="9" builtinId="11"/>
    <cellStyle name="Title" xfId="10" builtinId="15"/>
    <cellStyle name="CExplanatory Text" xfId="11" builtinId="53"/>
    <cellStyle name="Heading 1" xfId="12" builtinId="16"/>
    <cellStyle name="Heading 2" xfId="13" builtinId="17"/>
    <cellStyle name="Heading 3" xfId="14" builtinId="18"/>
    <cellStyle name="Heading 4" xfId="15" builtinId="19"/>
    <cellStyle name="Input" xfId="16" builtinId="20"/>
    <cellStyle name="Output" xfId="17" builtinId="21"/>
    <cellStyle name="Calculation" xfId="18" builtinId="22"/>
    <cellStyle name="Check Cell" xfId="19" builtinId="23"/>
    <cellStyle name="Linked Cell" xfId="20" builtinId="24"/>
    <cellStyle name="Total" xfId="21" builtinId="25"/>
    <cellStyle name="Good" xfId="22" builtinId="26"/>
    <cellStyle name="Bad" xfId="23" builtinId="27"/>
    <cellStyle name="Neutral" xfId="24" builtinId="28"/>
    <cellStyle name="Accent1" xfId="25" builtinId="29"/>
    <cellStyle name="20% - Accent1" xfId="26" builtinId="30"/>
    <cellStyle name="40% - Accent1" xfId="27" builtinId="31"/>
    <cellStyle name="60% - Accent1" xfId="28" builtinId="32"/>
    <cellStyle name="Accent2" xfId="29" builtinId="33"/>
    <cellStyle name="20% - Accent2" xfId="30" builtinId="34"/>
    <cellStyle name="40% - Accent2" xfId="31" builtinId="35"/>
    <cellStyle name="60% - Accent2" xfId="32" builtinId="36"/>
    <cellStyle name="Accent3" xfId="33" builtinId="37"/>
    <cellStyle name="20% - Accent3" xfId="34" builtinId="38"/>
    <cellStyle name="40% - Accent3" xfId="35" builtinId="39"/>
    <cellStyle name="60% - Accent3" xfId="36" builtinId="40"/>
    <cellStyle name="Accent4" xfId="37" builtinId="41"/>
    <cellStyle name="20% - Accent4" xfId="38" builtinId="42"/>
    <cellStyle name="40% - Accent4" xfId="39" builtinId="43"/>
    <cellStyle name="60% - Accent4" xfId="40" builtinId="44"/>
    <cellStyle name="Accent5" xfId="41" builtinId="45"/>
    <cellStyle name="20% - Accent5" xfId="42" builtinId="46"/>
    <cellStyle name="40% - Accent5" xfId="43" builtinId="47"/>
    <cellStyle name="60% - Accent5" xfId="44" builtinId="48"/>
    <cellStyle name="Accent6" xfId="45" builtinId="49"/>
    <cellStyle name="20% - Accent6" xfId="46" builtinId="50"/>
    <cellStyle name="40% - Accent6" xfId="47" builtinId="51"/>
    <cellStyle name="60% - Accent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tyles" Target="styles.xml"/><Relationship Id="rId8" Type="http://schemas.openxmlformats.org/officeDocument/2006/relationships/theme" Target="theme/theme1.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0" Type="http://schemas.openxmlformats.org/officeDocument/2006/relationships/sharedStrings" Target="sharedStrings.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oneCellAnchor>
    <xdr:from>
      <xdr:col>5</xdr:col>
      <xdr:colOff>1003935</xdr:colOff>
      <xdr:row>1</xdr:row>
      <xdr:rowOff>58420</xdr:rowOff>
    </xdr:from>
    <xdr:ext cx="2954020" cy="330835"/>
    <xdr:sp>
      <xdr:nvSpPr>
        <xdr:cNvPr id="2" name="TextBox 1"/>
        <xdr:cNvSpPr txBox="1"/>
      </xdr:nvSpPr>
      <xdr:spPr>
        <a:xfrm>
          <a:off x="4318635" y="248920"/>
          <a:ext cx="2954020" cy="33083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200">
              <a:latin typeface="Arial Black" panose="020B0A04020102020204" pitchFamily="34" charset="0"/>
            </a:rPr>
            <a:t>Form-A (Training) GICD, IUGIP</a:t>
          </a:r>
          <a:endParaRPr lang="en-US" sz="1200">
            <a:latin typeface="Arial Black" panose="020B0A04020102020204" pitchFamily="34" charset="0"/>
          </a:endParaRPr>
        </a:p>
      </xdr:txBody>
    </xdr:sp>
    <xdr:clientData/>
  </xdr:oneCellAnchor>
</xdr:wsDr>
</file>

<file path=xl/drawings/drawing2.xml><?xml version="1.0" encoding="utf-8"?>
<xdr:wsDr xmlns:xdr="http://schemas.openxmlformats.org/drawingml/2006/spreadsheetDrawing" xmlns:r="http://schemas.openxmlformats.org/officeDocument/2006/relationships" xmlns:a="http://schemas.openxmlformats.org/drawingml/2006/main">
  <xdr:oneCellAnchor>
    <xdr:from>
      <xdr:col>25</xdr:col>
      <xdr:colOff>295275</xdr:colOff>
      <xdr:row>1</xdr:row>
      <xdr:rowOff>19050</xdr:rowOff>
    </xdr:from>
    <xdr:ext cx="1647825" cy="331235"/>
    <xdr:sp>
      <xdr:nvSpPr>
        <xdr:cNvPr id="2" name="TextBox 1"/>
        <xdr:cNvSpPr txBox="1"/>
      </xdr:nvSpPr>
      <xdr:spPr>
        <a:xfrm>
          <a:off x="16402050" y="209550"/>
          <a:ext cx="1647825" cy="33083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en-US" sz="1200">
              <a:latin typeface="Arial Black" panose="020B0A04020102020204" pitchFamily="34" charset="0"/>
            </a:rPr>
            <a:t>Form-A (Training)</a:t>
          </a:r>
          <a:endParaRPr lang="en-US" sz="1200">
            <a:latin typeface="Arial Black" panose="020B0A04020102020204" pitchFamily="34" charset="0"/>
          </a:endParaRPr>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20"/>
  <sheetViews>
    <sheetView tabSelected="1" zoomScale="120" zoomScaleNormal="120" workbookViewId="0">
      <pane ySplit="7" topLeftCell="A8" activePane="bottomLeft" state="frozen"/>
      <selection/>
      <selection pane="bottomLeft" activeCell="A10" sqref="A10:R11"/>
    </sheetView>
  </sheetViews>
  <sheetFormatPr defaultColWidth="9" defaultRowHeight="15"/>
  <cols>
    <col min="1" max="1" width="3.57142857142857" customWidth="1"/>
    <col min="2" max="2" width="9.14285714285714" customWidth="1"/>
    <col min="3" max="3" width="21.4285714285714" style="164" customWidth="1"/>
    <col min="4" max="4" width="11.2857142857143" customWidth="1"/>
    <col min="5" max="5" width="4.28571428571429" customWidth="1"/>
    <col min="6" max="6" width="16.5714285714286" customWidth="1"/>
    <col min="7" max="7" width="5.57142857142857" customWidth="1"/>
    <col min="8" max="8" width="15.7142857142857" customWidth="1"/>
    <col min="9" max="9" width="5.42857142857143" customWidth="1"/>
    <col min="10" max="10" width="7.42857142857143" customWidth="1"/>
    <col min="11" max="11" width="7.85714285714286" customWidth="1"/>
    <col min="12" max="12" width="8.42857142857143" customWidth="1"/>
    <col min="13" max="13" width="9.85714285714286" customWidth="1"/>
    <col min="14" max="14" width="7" customWidth="1"/>
    <col min="15" max="15" width="10.4285714285714" customWidth="1"/>
    <col min="16" max="16" width="9.14285714285714" customWidth="1"/>
    <col min="17" max="17" width="8.85714285714286" customWidth="1"/>
    <col min="18" max="18" width="9.57142857142857" customWidth="1"/>
  </cols>
  <sheetData>
    <row r="1" s="104" customFormat="1" customHeight="1" spans="1:18">
      <c r="A1" s="329" t="s">
        <v>0</v>
      </c>
      <c r="B1" s="330"/>
      <c r="C1" s="330"/>
      <c r="D1" s="330"/>
      <c r="E1" s="330"/>
      <c r="F1" s="330"/>
      <c r="G1" s="330"/>
      <c r="H1" s="330"/>
      <c r="I1" s="330"/>
      <c r="J1" s="330"/>
      <c r="K1" s="330"/>
      <c r="L1" s="330"/>
      <c r="M1" s="330"/>
      <c r="N1" s="330"/>
      <c r="O1" s="330"/>
      <c r="P1" s="330"/>
      <c r="Q1" s="330"/>
      <c r="R1" s="340"/>
    </row>
    <row r="2" s="104" customFormat="1" ht="29.25" customHeight="1" spans="1:22">
      <c r="A2" s="107"/>
      <c r="B2" s="107"/>
      <c r="C2" s="107"/>
      <c r="D2" s="107"/>
      <c r="E2" s="107"/>
      <c r="F2" s="107"/>
      <c r="G2" s="107"/>
      <c r="H2" s="107"/>
      <c r="I2" s="107"/>
      <c r="J2" s="107"/>
      <c r="K2" s="107"/>
      <c r="L2" s="107"/>
      <c r="M2" s="107"/>
      <c r="N2" s="107"/>
      <c r="O2" s="107"/>
      <c r="P2" s="107"/>
      <c r="Q2" s="107"/>
      <c r="R2" s="107"/>
      <c r="S2" s="107"/>
      <c r="T2" s="107"/>
      <c r="U2" s="107"/>
      <c r="V2" s="107"/>
    </row>
    <row r="3" s="104" customFormat="1" ht="20.25" customHeight="1" spans="1:18">
      <c r="A3" s="167" t="s">
        <v>1</v>
      </c>
      <c r="B3" s="167"/>
      <c r="C3" s="168"/>
      <c r="D3" s="167"/>
      <c r="E3" s="167"/>
      <c r="F3" s="167"/>
      <c r="G3" s="167"/>
      <c r="H3" s="167"/>
      <c r="I3" s="167"/>
      <c r="J3" s="167"/>
      <c r="K3" s="167"/>
      <c r="L3" s="167"/>
      <c r="M3" s="167"/>
      <c r="N3" s="167"/>
      <c r="O3" s="167"/>
      <c r="P3" s="167"/>
      <c r="Q3" s="167"/>
      <c r="R3" s="167"/>
    </row>
    <row r="4" s="104" customFormat="1" ht="24.75" customHeight="1" spans="1:18">
      <c r="A4" s="110" t="s">
        <v>2</v>
      </c>
      <c r="B4" s="110" t="s">
        <v>3</v>
      </c>
      <c r="C4" s="110" t="s">
        <v>4</v>
      </c>
      <c r="D4" s="11" t="s">
        <v>5</v>
      </c>
      <c r="E4" s="12"/>
      <c r="F4" s="12"/>
      <c r="G4" s="12"/>
      <c r="H4" s="12"/>
      <c r="I4" s="29"/>
      <c r="J4" s="110" t="s">
        <v>6</v>
      </c>
      <c r="K4" s="144" t="s">
        <v>7</v>
      </c>
      <c r="L4" s="110" t="s">
        <v>8</v>
      </c>
      <c r="M4" s="110" t="s">
        <v>9</v>
      </c>
      <c r="N4" s="110" t="s">
        <v>10</v>
      </c>
      <c r="O4" s="110" t="s">
        <v>11</v>
      </c>
      <c r="P4" s="110" t="s">
        <v>12</v>
      </c>
      <c r="Q4" s="110" t="s">
        <v>13</v>
      </c>
      <c r="R4" s="8" t="s">
        <v>14</v>
      </c>
    </row>
    <row r="5" s="104" customFormat="1" ht="24" customHeight="1" spans="1:18">
      <c r="A5" s="113"/>
      <c r="B5" s="113"/>
      <c r="C5" s="113"/>
      <c r="D5" s="11" t="s">
        <v>15</v>
      </c>
      <c r="E5" s="29"/>
      <c r="F5" s="8" t="s">
        <v>16</v>
      </c>
      <c r="G5" s="8"/>
      <c r="H5" s="8" t="s">
        <v>17</v>
      </c>
      <c r="I5" s="8"/>
      <c r="J5" s="113"/>
      <c r="K5" s="145"/>
      <c r="L5" s="113"/>
      <c r="M5" s="113"/>
      <c r="N5" s="113"/>
      <c r="O5" s="113"/>
      <c r="P5" s="113"/>
      <c r="Q5" s="113"/>
      <c r="R5" s="8"/>
    </row>
    <row r="6" s="104" customFormat="1" ht="19.5" customHeight="1" spans="1:18">
      <c r="A6" s="115"/>
      <c r="B6" s="115"/>
      <c r="C6" s="115"/>
      <c r="D6" s="8" t="s">
        <v>18</v>
      </c>
      <c r="E6" s="115" t="s">
        <v>19</v>
      </c>
      <c r="F6" s="8" t="s">
        <v>18</v>
      </c>
      <c r="G6" s="115" t="s">
        <v>19</v>
      </c>
      <c r="H6" s="8" t="s">
        <v>18</v>
      </c>
      <c r="I6" s="115" t="s">
        <v>19</v>
      </c>
      <c r="J6" s="115"/>
      <c r="K6" s="146"/>
      <c r="L6" s="115"/>
      <c r="M6" s="115"/>
      <c r="N6" s="115"/>
      <c r="O6" s="115"/>
      <c r="P6" s="115"/>
      <c r="Q6" s="115"/>
      <c r="R6" s="8"/>
    </row>
    <row r="7" s="162" customFormat="1" ht="33" customHeight="1" spans="1:18">
      <c r="A7" s="7">
        <v>1</v>
      </c>
      <c r="B7" s="7">
        <f>A7+1</f>
        <v>2</v>
      </c>
      <c r="C7" s="169">
        <f t="shared" ref="C7:E7" si="0">B7+1</f>
        <v>3</v>
      </c>
      <c r="D7" s="7">
        <f t="shared" si="0"/>
        <v>4</v>
      </c>
      <c r="E7" s="7">
        <f t="shared" si="0"/>
        <v>5</v>
      </c>
      <c r="F7" s="7">
        <f t="shared" ref="F7:L7" si="1">E7+1</f>
        <v>6</v>
      </c>
      <c r="G7" s="7">
        <f t="shared" si="1"/>
        <v>7</v>
      </c>
      <c r="H7" s="7">
        <f t="shared" si="1"/>
        <v>8</v>
      </c>
      <c r="I7" s="7">
        <f t="shared" si="1"/>
        <v>9</v>
      </c>
      <c r="J7" s="7">
        <f t="shared" si="1"/>
        <v>10</v>
      </c>
      <c r="K7" s="7">
        <f t="shared" si="1"/>
        <v>11</v>
      </c>
      <c r="L7" s="7">
        <f t="shared" si="1"/>
        <v>12</v>
      </c>
      <c r="M7" s="7" t="s">
        <v>20</v>
      </c>
      <c r="N7" s="7">
        <v>14</v>
      </c>
      <c r="O7" s="7">
        <f t="shared" ref="O7:R7" si="2">N7+1</f>
        <v>15</v>
      </c>
      <c r="P7" s="7">
        <f t="shared" si="2"/>
        <v>16</v>
      </c>
      <c r="Q7" s="7">
        <f t="shared" si="2"/>
        <v>17</v>
      </c>
      <c r="R7" s="7">
        <f t="shared" si="2"/>
        <v>18</v>
      </c>
    </row>
    <row r="8" s="104" customFormat="1" ht="19.5" customHeight="1" spans="1:18">
      <c r="A8" s="170"/>
      <c r="B8" s="331" t="s">
        <v>21</v>
      </c>
      <c r="C8" s="172"/>
      <c r="D8" s="172"/>
      <c r="E8" s="172"/>
      <c r="F8" s="172"/>
      <c r="G8" s="172"/>
      <c r="H8" s="173"/>
      <c r="I8" s="173"/>
      <c r="J8" s="173"/>
      <c r="K8" s="173"/>
      <c r="L8" s="118"/>
      <c r="M8" s="118"/>
      <c r="N8" s="118"/>
      <c r="O8" s="118"/>
      <c r="P8" s="118"/>
      <c r="Q8" s="118"/>
      <c r="R8" s="118"/>
    </row>
    <row r="9" s="104" customFormat="1" ht="13.5" customHeight="1" spans="1:18">
      <c r="A9" s="126"/>
      <c r="B9" s="174" t="s">
        <v>22</v>
      </c>
      <c r="C9" s="175"/>
      <c r="D9" s="176"/>
      <c r="E9" s="176"/>
      <c r="F9" s="176"/>
      <c r="G9" s="176"/>
      <c r="H9" s="176"/>
      <c r="I9" s="176"/>
      <c r="J9" s="176"/>
      <c r="K9" s="176"/>
      <c r="L9" s="176"/>
      <c r="M9" s="176"/>
      <c r="N9" s="176"/>
      <c r="O9" s="176"/>
      <c r="P9" s="176"/>
      <c r="Q9" s="176"/>
      <c r="R9" s="176"/>
    </row>
    <row r="10" ht="151" customHeight="1" spans="1:18">
      <c r="A10" s="265">
        <v>3</v>
      </c>
      <c r="B10" s="332" t="s">
        <v>23</v>
      </c>
      <c r="C10" s="179" t="s">
        <v>24</v>
      </c>
      <c r="D10" s="180" t="s">
        <v>25</v>
      </c>
      <c r="E10" s="333">
        <v>5</v>
      </c>
      <c r="F10" s="271" t="s">
        <v>26</v>
      </c>
      <c r="G10" s="333">
        <v>10</v>
      </c>
      <c r="H10" s="271"/>
      <c r="I10" s="333">
        <v>0</v>
      </c>
      <c r="J10" s="335">
        <v>2</v>
      </c>
      <c r="K10" s="333">
        <v>12</v>
      </c>
      <c r="L10" s="336">
        <v>35</v>
      </c>
      <c r="M10" s="336">
        <f>SUM(K10*L10)</f>
        <v>420</v>
      </c>
      <c r="N10" s="336">
        <f>SUM(M10*J10)</f>
        <v>840</v>
      </c>
      <c r="O10" s="336">
        <v>30.07</v>
      </c>
      <c r="P10" s="337">
        <v>45498</v>
      </c>
      <c r="Q10" s="337">
        <v>45833</v>
      </c>
      <c r="R10" s="301" t="s">
        <v>27</v>
      </c>
    </row>
    <row r="11" ht="152" customHeight="1" spans="1:18">
      <c r="A11" s="265">
        <v>4</v>
      </c>
      <c r="B11" s="266" t="s">
        <v>28</v>
      </c>
      <c r="C11" s="179" t="s">
        <v>29</v>
      </c>
      <c r="D11" s="180" t="s">
        <v>30</v>
      </c>
      <c r="E11" s="334">
        <v>1</v>
      </c>
      <c r="F11" s="301" t="s">
        <v>26</v>
      </c>
      <c r="G11" s="334">
        <v>10</v>
      </c>
      <c r="H11" s="269"/>
      <c r="I11" s="334">
        <v>2</v>
      </c>
      <c r="J11" s="338">
        <v>2</v>
      </c>
      <c r="K11" s="334">
        <v>36</v>
      </c>
      <c r="L11" s="334">
        <v>11</v>
      </c>
      <c r="M11" s="334">
        <f>SUM(K11*L11)</f>
        <v>396</v>
      </c>
      <c r="N11" s="339">
        <f>SUM(M11*J11)</f>
        <v>792</v>
      </c>
      <c r="O11" s="334">
        <v>7.36</v>
      </c>
      <c r="P11" s="337">
        <v>45498</v>
      </c>
      <c r="Q11" s="337">
        <v>45833</v>
      </c>
      <c r="R11" s="301" t="s">
        <v>31</v>
      </c>
    </row>
    <row r="12" spans="1:18">
      <c r="A12" s="262"/>
      <c r="B12" s="244" t="s">
        <v>32</v>
      </c>
      <c r="C12" s="310"/>
      <c r="D12" s="264"/>
      <c r="E12" s="264"/>
      <c r="F12" s="264"/>
      <c r="G12" s="264"/>
      <c r="H12" s="264"/>
      <c r="I12" s="325"/>
      <c r="J12" s="264"/>
      <c r="K12" s="264"/>
      <c r="L12" s="264"/>
      <c r="M12" s="264"/>
      <c r="N12" s="264"/>
      <c r="O12" s="264"/>
      <c r="P12" s="264"/>
      <c r="Q12" s="264"/>
      <c r="R12" s="264"/>
    </row>
    <row r="13" ht="15.75" spans="1:18">
      <c r="A13" s="256"/>
      <c r="B13" s="229" t="s">
        <v>33</v>
      </c>
      <c r="C13" s="257"/>
      <c r="D13" s="258"/>
      <c r="E13" s="311">
        <f>SUM(E10:E12)</f>
        <v>6</v>
      </c>
      <c r="F13" s="258"/>
      <c r="G13" s="312">
        <f>SUM(G10:G12)</f>
        <v>20</v>
      </c>
      <c r="H13" s="312"/>
      <c r="I13" s="311">
        <f>SUM(I10:I12)</f>
        <v>2</v>
      </c>
      <c r="J13" s="312"/>
      <c r="K13" s="312">
        <f>SUM(K10:K12)</f>
        <v>48</v>
      </c>
      <c r="L13" s="312"/>
      <c r="M13" s="312">
        <f>SUM(M10:M12)</f>
        <v>816</v>
      </c>
      <c r="N13" s="312">
        <f>SUM(N10:N12)</f>
        <v>1632</v>
      </c>
      <c r="O13" s="326">
        <f>SUM(O10:O12)</f>
        <v>37.43</v>
      </c>
      <c r="P13" s="258"/>
      <c r="Q13" s="258"/>
      <c r="R13" s="258"/>
    </row>
    <row r="14" ht="27" customHeight="1" spans="1:18">
      <c r="A14" s="313"/>
      <c r="B14" s="314" t="s">
        <v>34</v>
      </c>
      <c r="C14" s="315"/>
      <c r="D14" s="316"/>
      <c r="E14" s="317" t="e">
        <f>#REF!+#REF!+E13</f>
        <v>#REF!</v>
      </c>
      <c r="F14" s="317"/>
      <c r="G14" s="317" t="e">
        <f>#REF!+#REF!+G13</f>
        <v>#REF!</v>
      </c>
      <c r="H14" s="317"/>
      <c r="I14" s="317" t="e">
        <f>#REF!+#REF!+I13</f>
        <v>#REF!</v>
      </c>
      <c r="J14" s="317"/>
      <c r="K14" s="317" t="e">
        <f>#REF!+#REF!+K13</f>
        <v>#REF!</v>
      </c>
      <c r="L14" s="327"/>
      <c r="M14" s="316" t="e">
        <f>#REF!+#REF!+M13</f>
        <v>#REF!</v>
      </c>
      <c r="N14" s="316" t="e">
        <f>#REF!+#REF!+N13</f>
        <v>#REF!</v>
      </c>
      <c r="O14" s="316" t="e">
        <f>#REF!+#REF!+O13</f>
        <v>#REF!</v>
      </c>
      <c r="P14" s="327"/>
      <c r="Q14" s="327"/>
      <c r="R14" s="313"/>
    </row>
    <row r="15" ht="45" customHeight="1" spans="1:18">
      <c r="A15" s="318"/>
      <c r="B15" s="137" t="s">
        <v>35</v>
      </c>
      <c r="C15" s="138"/>
      <c r="D15" s="138"/>
      <c r="E15" s="138"/>
      <c r="F15" s="138"/>
      <c r="G15" s="138"/>
      <c r="H15" s="138"/>
      <c r="I15" s="138"/>
      <c r="J15" s="138"/>
      <c r="K15" s="138"/>
      <c r="L15" s="138"/>
      <c r="M15" s="138"/>
      <c r="N15" s="138"/>
      <c r="O15" s="138"/>
      <c r="P15" s="138"/>
      <c r="Q15" s="138"/>
      <c r="R15" s="161"/>
    </row>
    <row r="16" ht="14.25" customHeight="1" spans="1:18">
      <c r="A16" s="139"/>
      <c r="B16" s="142" t="s">
        <v>36</v>
      </c>
      <c r="C16" s="143"/>
      <c r="D16" s="319">
        <v>78</v>
      </c>
      <c r="E16" s="139"/>
      <c r="F16" s="139"/>
      <c r="G16" s="139"/>
      <c r="H16" s="139"/>
      <c r="I16" s="139"/>
      <c r="J16" s="139"/>
      <c r="K16" s="124"/>
      <c r="L16" s="124"/>
      <c r="M16" s="124"/>
      <c r="N16" s="124"/>
      <c r="O16" s="124"/>
      <c r="P16" s="124"/>
      <c r="Q16" s="124"/>
      <c r="R16" s="124"/>
    </row>
    <row r="17" spans="1:18">
      <c r="A17" s="124"/>
      <c r="B17" s="142" t="s">
        <v>37</v>
      </c>
      <c r="C17" s="143"/>
      <c r="D17" s="320">
        <v>89</v>
      </c>
      <c r="E17" s="124"/>
      <c r="F17" s="124"/>
      <c r="G17" s="139"/>
      <c r="H17" s="124"/>
      <c r="I17" s="124"/>
      <c r="J17" s="155"/>
      <c r="K17" s="155"/>
      <c r="L17" s="155"/>
      <c r="M17" s="124"/>
      <c r="N17" s="124"/>
      <c r="O17" s="124"/>
      <c r="P17" s="124"/>
      <c r="Q17" s="124"/>
      <c r="R17" s="124"/>
    </row>
    <row r="18" ht="16.5" customHeight="1" spans="1:18">
      <c r="A18" s="124"/>
      <c r="B18" s="142" t="s">
        <v>38</v>
      </c>
      <c r="C18" s="143"/>
      <c r="D18" s="320">
        <v>182</v>
      </c>
      <c r="E18" s="124"/>
      <c r="F18" s="124"/>
      <c r="G18" s="124"/>
      <c r="H18" s="124"/>
      <c r="I18" s="139"/>
      <c r="J18" s="124"/>
      <c r="K18" s="124"/>
      <c r="L18" s="124"/>
      <c r="M18" s="124"/>
      <c r="N18" s="124"/>
      <c r="O18" s="124"/>
      <c r="P18" s="124"/>
      <c r="Q18" s="124"/>
      <c r="R18" s="124"/>
    </row>
    <row r="19" spans="1:18">
      <c r="A19" s="124"/>
      <c r="B19" s="142" t="s">
        <v>39</v>
      </c>
      <c r="C19" s="143"/>
      <c r="D19" s="320">
        <f>SUM(D16:D18)</f>
        <v>349</v>
      </c>
      <c r="E19" s="139"/>
      <c r="F19" s="124"/>
      <c r="G19" s="139"/>
      <c r="H19" s="124"/>
      <c r="I19" s="139"/>
      <c r="J19" s="124"/>
      <c r="K19" s="124"/>
      <c r="L19" s="124"/>
      <c r="M19" s="124"/>
      <c r="N19" s="124"/>
      <c r="O19" s="124"/>
      <c r="P19" s="124"/>
      <c r="Q19" s="124"/>
      <c r="R19" s="124"/>
    </row>
    <row r="20" spans="1:9">
      <c r="A20" s="321" t="s">
        <v>40</v>
      </c>
      <c r="B20" s="321"/>
      <c r="C20" s="321"/>
      <c r="D20" s="321"/>
      <c r="E20" s="321"/>
      <c r="F20" s="321"/>
      <c r="G20" s="321"/>
      <c r="H20" s="321"/>
      <c r="I20" s="321"/>
    </row>
  </sheetData>
  <mergeCells count="24">
    <mergeCell ref="A1:R1"/>
    <mergeCell ref="A2:V2"/>
    <mergeCell ref="D4:I4"/>
    <mergeCell ref="D5:E5"/>
    <mergeCell ref="F5:G5"/>
    <mergeCell ref="H5:I5"/>
    <mergeCell ref="B14:C14"/>
    <mergeCell ref="B15:R15"/>
    <mergeCell ref="B16:C16"/>
    <mergeCell ref="B17:C17"/>
    <mergeCell ref="B18:C18"/>
    <mergeCell ref="B19:C19"/>
    <mergeCell ref="A4:A6"/>
    <mergeCell ref="B4:B6"/>
    <mergeCell ref="C4:C6"/>
    <mergeCell ref="J4:J6"/>
    <mergeCell ref="K4:K6"/>
    <mergeCell ref="L4:L6"/>
    <mergeCell ref="M4:M6"/>
    <mergeCell ref="N4:N6"/>
    <mergeCell ref="O4:O6"/>
    <mergeCell ref="P4:P6"/>
    <mergeCell ref="Q4:Q6"/>
    <mergeCell ref="R4:R6"/>
  </mergeCells>
  <printOptions horizontalCentered="1" verticalCentered="1"/>
  <pageMargins left="0.236220472440945" right="0.196850393700787" top="0.511811023622047" bottom="0.511811023622047" header="0" footer="0"/>
  <pageSetup paperSize="9" scale="78" orientation="landscape" horizontalDpi="360" verticalDpi="360"/>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C76"/>
  <sheetViews>
    <sheetView zoomScale="90" zoomScaleNormal="90" workbookViewId="0">
      <pane ySplit="7" topLeftCell="A17" activePane="bottomLeft" state="frozen"/>
      <selection/>
      <selection pane="bottomLeft" activeCell="D27" sqref="D27"/>
    </sheetView>
  </sheetViews>
  <sheetFormatPr defaultColWidth="9" defaultRowHeight="15"/>
  <cols>
    <col min="1" max="1" width="3.57142857142857" customWidth="1"/>
    <col min="2" max="2" width="9.14285714285714" customWidth="1"/>
    <col min="3" max="3" width="21.4285714285714" style="164" customWidth="1"/>
    <col min="4" max="4" width="11.2857142857143" customWidth="1"/>
    <col min="5" max="5" width="4.28571428571429" customWidth="1"/>
    <col min="6" max="6" width="16.5714285714286" customWidth="1"/>
    <col min="7" max="7" width="5.57142857142857" customWidth="1"/>
    <col min="8" max="8" width="15.7142857142857" customWidth="1"/>
    <col min="9" max="9" width="5.42857142857143" customWidth="1"/>
    <col min="10" max="10" width="7.42857142857143" customWidth="1"/>
    <col min="11" max="11" width="7.85714285714286" customWidth="1"/>
    <col min="12" max="12" width="8.42857142857143" customWidth="1"/>
    <col min="13" max="13" width="9.85714285714286" customWidth="1"/>
    <col min="14" max="14" width="7" customWidth="1"/>
    <col min="15" max="15" width="10.4285714285714" customWidth="1"/>
    <col min="16" max="16" width="9.14285714285714" customWidth="1"/>
    <col min="17" max="17" width="8.85714285714286" customWidth="1"/>
    <col min="18" max="18" width="9.57142857142857" customWidth="1"/>
    <col min="20" max="20" width="16" customWidth="1"/>
  </cols>
  <sheetData>
    <row r="1" s="104" customFormat="1" customHeight="1" spans="1:29">
      <c r="A1" s="165"/>
      <c r="B1" s="157"/>
      <c r="C1" s="166"/>
      <c r="D1" s="157"/>
      <c r="E1" s="157"/>
      <c r="F1" s="157"/>
      <c r="G1" s="157"/>
      <c r="H1" s="157"/>
      <c r="I1" s="157"/>
      <c r="J1" s="157"/>
      <c r="K1" s="157"/>
      <c r="L1" s="157"/>
      <c r="M1" s="157"/>
      <c r="N1" s="157"/>
      <c r="O1" s="157"/>
      <c r="Q1" s="157"/>
      <c r="R1" s="295" t="s">
        <v>0</v>
      </c>
      <c r="S1" s="157"/>
      <c r="T1" s="157"/>
      <c r="U1" s="157"/>
      <c r="V1" s="157"/>
      <c r="W1" s="157"/>
      <c r="X1" s="157"/>
      <c r="Y1" s="157"/>
      <c r="Z1" s="157"/>
      <c r="AA1" s="157"/>
      <c r="AB1" s="157"/>
      <c r="AC1" s="157"/>
    </row>
    <row r="2" s="104" customFormat="1" ht="29.25" customHeight="1" spans="1:29">
      <c r="A2" s="157" t="s">
        <v>41</v>
      </c>
      <c r="B2" s="157"/>
      <c r="C2" s="108"/>
      <c r="D2" s="157"/>
      <c r="E2" s="157"/>
      <c r="F2" s="157"/>
      <c r="G2" s="157"/>
      <c r="H2" s="157"/>
      <c r="I2" s="157"/>
      <c r="J2" s="157"/>
      <c r="K2" s="157"/>
      <c r="L2" s="157"/>
      <c r="M2" s="157"/>
      <c r="N2" s="157"/>
      <c r="O2" s="157"/>
      <c r="P2" s="157"/>
      <c r="Q2" s="157"/>
      <c r="R2" s="157"/>
      <c r="S2" s="157"/>
      <c r="T2" s="157"/>
      <c r="U2" s="157"/>
      <c r="V2" s="157"/>
      <c r="W2" s="157"/>
      <c r="X2" s="157"/>
      <c r="Y2" s="157"/>
      <c r="Z2" s="157"/>
      <c r="AA2" s="157"/>
      <c r="AB2" s="157"/>
      <c r="AC2" s="157"/>
    </row>
    <row r="3" s="104" customFormat="1" ht="20.25" customHeight="1" spans="1:29">
      <c r="A3" s="167" t="s">
        <v>1</v>
      </c>
      <c r="B3" s="167"/>
      <c r="C3" s="168"/>
      <c r="D3" s="167"/>
      <c r="E3" s="167"/>
      <c r="F3" s="167"/>
      <c r="G3" s="167"/>
      <c r="H3" s="167"/>
      <c r="I3" s="167"/>
      <c r="J3" s="167"/>
      <c r="K3" s="167"/>
      <c r="L3" s="167"/>
      <c r="M3" s="167"/>
      <c r="N3" s="167"/>
      <c r="O3" s="167"/>
      <c r="P3" s="167"/>
      <c r="Q3" s="167"/>
      <c r="R3" s="167"/>
      <c r="S3" s="158"/>
      <c r="T3" s="158"/>
      <c r="U3" s="158"/>
      <c r="V3" s="158"/>
      <c r="W3" s="158"/>
      <c r="X3" s="158"/>
      <c r="Y3" s="158"/>
      <c r="Z3" s="158"/>
      <c r="AA3" s="158"/>
      <c r="AB3" s="158"/>
      <c r="AC3" s="158"/>
    </row>
    <row r="4" s="104" customFormat="1" ht="24.75" customHeight="1" spans="1:18">
      <c r="A4" s="110" t="s">
        <v>2</v>
      </c>
      <c r="B4" s="110" t="s">
        <v>3</v>
      </c>
      <c r="C4" s="110" t="s">
        <v>4</v>
      </c>
      <c r="D4" s="11" t="s">
        <v>5</v>
      </c>
      <c r="E4" s="12"/>
      <c r="F4" s="12"/>
      <c r="G4" s="12"/>
      <c r="H4" s="12"/>
      <c r="I4" s="29"/>
      <c r="J4" s="110" t="s">
        <v>6</v>
      </c>
      <c r="K4" s="144" t="s">
        <v>7</v>
      </c>
      <c r="L4" s="110" t="s">
        <v>8</v>
      </c>
      <c r="M4" s="110" t="s">
        <v>9</v>
      </c>
      <c r="N4" s="110" t="s">
        <v>10</v>
      </c>
      <c r="O4" s="110" t="s">
        <v>11</v>
      </c>
      <c r="P4" s="110" t="s">
        <v>12</v>
      </c>
      <c r="Q4" s="110" t="s">
        <v>13</v>
      </c>
      <c r="R4" s="8" t="s">
        <v>14</v>
      </c>
    </row>
    <row r="5" s="104" customFormat="1" ht="24" customHeight="1" spans="1:18">
      <c r="A5" s="113"/>
      <c r="B5" s="113"/>
      <c r="C5" s="113"/>
      <c r="D5" s="11" t="s">
        <v>15</v>
      </c>
      <c r="E5" s="29"/>
      <c r="F5" s="8" t="s">
        <v>16</v>
      </c>
      <c r="G5" s="8"/>
      <c r="H5" s="8" t="s">
        <v>17</v>
      </c>
      <c r="I5" s="8"/>
      <c r="J5" s="113"/>
      <c r="K5" s="145"/>
      <c r="L5" s="113"/>
      <c r="M5" s="113"/>
      <c r="N5" s="113"/>
      <c r="O5" s="113"/>
      <c r="P5" s="113"/>
      <c r="Q5" s="113"/>
      <c r="R5" s="8"/>
    </row>
    <row r="6" s="104" customFormat="1" ht="19.5" customHeight="1" spans="1:18">
      <c r="A6" s="115"/>
      <c r="B6" s="115"/>
      <c r="C6" s="115"/>
      <c r="D6" s="8" t="s">
        <v>18</v>
      </c>
      <c r="E6" s="115" t="s">
        <v>19</v>
      </c>
      <c r="F6" s="8" t="s">
        <v>18</v>
      </c>
      <c r="G6" s="115" t="s">
        <v>19</v>
      </c>
      <c r="H6" s="8" t="s">
        <v>18</v>
      </c>
      <c r="I6" s="115" t="s">
        <v>19</v>
      </c>
      <c r="J6" s="115"/>
      <c r="K6" s="146"/>
      <c r="L6" s="115"/>
      <c r="M6" s="115"/>
      <c r="N6" s="115"/>
      <c r="O6" s="115"/>
      <c r="P6" s="115"/>
      <c r="Q6" s="115"/>
      <c r="R6" s="8"/>
    </row>
    <row r="7" s="162" customFormat="1" ht="22.5" customHeight="1" spans="1:18">
      <c r="A7" s="7">
        <v>1</v>
      </c>
      <c r="B7" s="7">
        <f>A7+1</f>
        <v>2</v>
      </c>
      <c r="C7" s="169">
        <f t="shared" ref="C7:E7" si="0">B7+1</f>
        <v>3</v>
      </c>
      <c r="D7" s="7">
        <f t="shared" si="0"/>
        <v>4</v>
      </c>
      <c r="E7" s="7">
        <f t="shared" si="0"/>
        <v>5</v>
      </c>
      <c r="F7" s="7">
        <f t="shared" ref="F7" si="1">E7+1</f>
        <v>6</v>
      </c>
      <c r="G7" s="7">
        <f t="shared" ref="G7" si="2">F7+1</f>
        <v>7</v>
      </c>
      <c r="H7" s="7">
        <f t="shared" ref="H7" si="3">G7+1</f>
        <v>8</v>
      </c>
      <c r="I7" s="7">
        <f t="shared" ref="I7" si="4">H7+1</f>
        <v>9</v>
      </c>
      <c r="J7" s="7">
        <f t="shared" ref="J7" si="5">I7+1</f>
        <v>10</v>
      </c>
      <c r="K7" s="7">
        <f t="shared" ref="K7" si="6">J7+1</f>
        <v>11</v>
      </c>
      <c r="L7" s="7">
        <f t="shared" ref="L7" si="7">K7+1</f>
        <v>12</v>
      </c>
      <c r="M7" s="7" t="s">
        <v>20</v>
      </c>
      <c r="N7" s="7">
        <v>14</v>
      </c>
      <c r="O7" s="7">
        <f t="shared" ref="O7" si="8">N7+1</f>
        <v>15</v>
      </c>
      <c r="P7" s="7">
        <f t="shared" ref="P7" si="9">O7+1</f>
        <v>16</v>
      </c>
      <c r="Q7" s="7">
        <f t="shared" ref="Q7" si="10">P7+1</f>
        <v>17</v>
      </c>
      <c r="R7" s="7">
        <f t="shared" ref="R7" si="11">Q7+1</f>
        <v>18</v>
      </c>
    </row>
    <row r="8" s="104" customFormat="1" ht="19.5" customHeight="1" spans="1:29">
      <c r="A8" s="170"/>
      <c r="B8" s="171" t="s">
        <v>21</v>
      </c>
      <c r="C8" s="172"/>
      <c r="D8" s="172"/>
      <c r="E8" s="172"/>
      <c r="F8" s="172"/>
      <c r="G8" s="172"/>
      <c r="H8" s="173"/>
      <c r="I8" s="173"/>
      <c r="J8" s="173"/>
      <c r="K8" s="173"/>
      <c r="L8" s="118"/>
      <c r="M8" s="118"/>
      <c r="N8" s="118"/>
      <c r="O8" s="118"/>
      <c r="P8" s="118"/>
      <c r="Q8" s="118"/>
      <c r="R8" s="118"/>
      <c r="S8" s="159"/>
      <c r="T8" s="159"/>
      <c r="U8" s="159"/>
      <c r="V8" s="159"/>
      <c r="W8" s="159"/>
      <c r="X8" s="159"/>
      <c r="Y8" s="159"/>
      <c r="Z8" s="159"/>
      <c r="AA8" s="159"/>
      <c r="AB8" s="159"/>
      <c r="AC8" s="148"/>
    </row>
    <row r="9" s="104" customFormat="1" ht="13.5" customHeight="1" spans="1:29">
      <c r="A9" s="126"/>
      <c r="B9" s="174" t="s">
        <v>22</v>
      </c>
      <c r="C9" s="175"/>
      <c r="D9" s="176"/>
      <c r="E9" s="176"/>
      <c r="F9" s="176"/>
      <c r="G9" s="176"/>
      <c r="H9" s="176"/>
      <c r="I9" s="176"/>
      <c r="J9" s="176"/>
      <c r="K9" s="176"/>
      <c r="L9" s="176"/>
      <c r="M9" s="176"/>
      <c r="N9" s="176"/>
      <c r="O9" s="176"/>
      <c r="P9" s="176"/>
      <c r="Q9" s="176"/>
      <c r="R9" s="176"/>
      <c r="S9" s="159"/>
      <c r="T9" s="159"/>
      <c r="U9" s="159"/>
      <c r="V9" s="159"/>
      <c r="W9" s="159"/>
      <c r="X9" s="159"/>
      <c r="Y9" s="159"/>
      <c r="Z9" s="159"/>
      <c r="AA9" s="159"/>
      <c r="AB9" s="159"/>
      <c r="AC9" s="148"/>
    </row>
    <row r="10" s="104" customFormat="1" ht="30" customHeight="1" spans="1:29">
      <c r="A10" s="177">
        <v>1</v>
      </c>
      <c r="B10" s="178" t="s">
        <v>42</v>
      </c>
      <c r="C10" s="179" t="s">
        <v>43</v>
      </c>
      <c r="D10" s="180" t="s">
        <v>44</v>
      </c>
      <c r="E10" s="181">
        <v>4</v>
      </c>
      <c r="F10" s="180" t="s">
        <v>45</v>
      </c>
      <c r="G10" s="181">
        <v>2</v>
      </c>
      <c r="H10" s="182" t="s">
        <v>46</v>
      </c>
      <c r="I10" s="181">
        <v>1</v>
      </c>
      <c r="J10" s="182" t="s">
        <v>47</v>
      </c>
      <c r="K10" s="181">
        <v>2</v>
      </c>
      <c r="L10" s="181">
        <v>35</v>
      </c>
      <c r="M10" s="181">
        <f>35*2</f>
        <v>70</v>
      </c>
      <c r="N10" s="181">
        <f>M10</f>
        <v>70</v>
      </c>
      <c r="O10" s="272">
        <v>3.5</v>
      </c>
      <c r="P10" s="273">
        <v>45505</v>
      </c>
      <c r="Q10" s="273">
        <v>45627</v>
      </c>
      <c r="R10" s="182"/>
      <c r="S10" s="159">
        <v>5500</v>
      </c>
      <c r="T10" s="69" t="s">
        <v>48</v>
      </c>
      <c r="U10" s="159"/>
      <c r="V10" s="159"/>
      <c r="W10" s="159"/>
      <c r="X10" s="159"/>
      <c r="Y10" s="159"/>
      <c r="Z10" s="159"/>
      <c r="AA10" s="159"/>
      <c r="AB10" s="159"/>
      <c r="AC10" s="148"/>
    </row>
    <row r="11" ht="15.75" spans="1:20">
      <c r="A11" s="183"/>
      <c r="B11" s="184" t="s">
        <v>49</v>
      </c>
      <c r="C11" s="185"/>
      <c r="D11" s="186"/>
      <c r="E11" s="186"/>
      <c r="F11" s="186"/>
      <c r="G11" s="187"/>
      <c r="H11" s="186"/>
      <c r="I11" s="274"/>
      <c r="J11" s="186"/>
      <c r="K11" s="186"/>
      <c r="L11" s="186"/>
      <c r="M11" s="274"/>
      <c r="N11" s="186"/>
      <c r="O11" s="275"/>
      <c r="P11" s="186"/>
      <c r="Q11" s="186"/>
      <c r="R11" s="186"/>
      <c r="T11" s="186"/>
    </row>
    <row r="12" ht="86.25" customHeight="1" spans="1:20">
      <c r="A12" s="182">
        <v>1</v>
      </c>
      <c r="B12" s="178" t="s">
        <v>50</v>
      </c>
      <c r="C12" s="180" t="s">
        <v>51</v>
      </c>
      <c r="D12" s="188" t="s">
        <v>30</v>
      </c>
      <c r="E12" s="181">
        <v>1</v>
      </c>
      <c r="F12" s="188"/>
      <c r="G12" s="189"/>
      <c r="H12" s="190" t="s">
        <v>52</v>
      </c>
      <c r="I12" s="181">
        <v>6</v>
      </c>
      <c r="J12" s="182" t="s">
        <v>53</v>
      </c>
      <c r="K12" s="181">
        <v>2</v>
      </c>
      <c r="L12" s="182">
        <v>28</v>
      </c>
      <c r="M12" s="181">
        <f>28*2</f>
        <v>56</v>
      </c>
      <c r="N12" s="182">
        <f>56*2</f>
        <v>112</v>
      </c>
      <c r="O12" s="181">
        <v>3.64</v>
      </c>
      <c r="P12" s="276">
        <v>45589</v>
      </c>
      <c r="Q12" s="276">
        <v>45620</v>
      </c>
      <c r="R12" s="182"/>
      <c r="S12">
        <v>6500</v>
      </c>
      <c r="T12" s="69" t="s">
        <v>54</v>
      </c>
    </row>
    <row r="13" ht="43.5" customHeight="1" spans="1:20">
      <c r="A13" s="182">
        <v>2</v>
      </c>
      <c r="B13" s="178" t="s">
        <v>55</v>
      </c>
      <c r="C13" s="180" t="s">
        <v>56</v>
      </c>
      <c r="D13" s="191" t="s">
        <v>57</v>
      </c>
      <c r="E13" s="181">
        <v>20</v>
      </c>
      <c r="F13" s="181" t="s">
        <v>58</v>
      </c>
      <c r="G13" s="181">
        <v>30</v>
      </c>
      <c r="H13" s="190"/>
      <c r="I13" s="181"/>
      <c r="J13" s="182" t="s">
        <v>47</v>
      </c>
      <c r="K13" s="181">
        <v>2</v>
      </c>
      <c r="L13" s="182">
        <v>50</v>
      </c>
      <c r="M13" s="181">
        <f>50*2</f>
        <v>100</v>
      </c>
      <c r="N13" s="182">
        <f>M13</f>
        <v>100</v>
      </c>
      <c r="O13" s="181">
        <v>6</v>
      </c>
      <c r="P13" s="277">
        <v>45316</v>
      </c>
      <c r="Q13" s="276">
        <v>45347</v>
      </c>
      <c r="R13" s="182"/>
      <c r="S13" s="296">
        <v>6000</v>
      </c>
      <c r="T13" s="69" t="s">
        <v>59</v>
      </c>
    </row>
    <row r="14" ht="88.5" customHeight="1" spans="1:20">
      <c r="A14" s="177">
        <v>2</v>
      </c>
      <c r="B14" s="192" t="s">
        <v>60</v>
      </c>
      <c r="C14" s="191" t="s">
        <v>61</v>
      </c>
      <c r="D14" s="193" t="s">
        <v>62</v>
      </c>
      <c r="E14" s="181">
        <v>2</v>
      </c>
      <c r="F14" s="189"/>
      <c r="G14" s="189"/>
      <c r="H14" s="194" t="s">
        <v>63</v>
      </c>
      <c r="I14" s="181">
        <v>5</v>
      </c>
      <c r="J14" s="182" t="s">
        <v>53</v>
      </c>
      <c r="K14" s="182">
        <v>2</v>
      </c>
      <c r="L14" s="182">
        <v>28</v>
      </c>
      <c r="M14" s="181">
        <f>28*2</f>
        <v>56</v>
      </c>
      <c r="N14" s="182">
        <f>56*2</f>
        <v>112</v>
      </c>
      <c r="O14" s="181">
        <v>3.64</v>
      </c>
      <c r="P14" s="276">
        <v>45589</v>
      </c>
      <c r="Q14" s="276">
        <v>45620</v>
      </c>
      <c r="R14" s="182"/>
      <c r="S14">
        <v>6500</v>
      </c>
      <c r="T14" s="69" t="s">
        <v>54</v>
      </c>
    </row>
    <row r="15" spans="1:18">
      <c r="A15" s="195"/>
      <c r="B15" s="196" t="s">
        <v>64</v>
      </c>
      <c r="C15" s="197"/>
      <c r="D15" s="195"/>
      <c r="E15" s="195"/>
      <c r="F15" s="195"/>
      <c r="G15" s="198"/>
      <c r="H15" s="195"/>
      <c r="I15" s="278"/>
      <c r="J15" s="195"/>
      <c r="K15" s="195"/>
      <c r="L15" s="195"/>
      <c r="M15" s="278"/>
      <c r="N15" s="195"/>
      <c r="O15" s="195"/>
      <c r="P15" s="195"/>
      <c r="Q15" s="195"/>
      <c r="R15" s="195"/>
    </row>
    <row r="16" ht="48" customHeight="1" spans="1:20">
      <c r="A16" s="177">
        <v>3</v>
      </c>
      <c r="B16" s="178" t="s">
        <v>65</v>
      </c>
      <c r="C16" s="179" t="s">
        <v>66</v>
      </c>
      <c r="D16" s="199" t="s">
        <v>67</v>
      </c>
      <c r="E16" s="181">
        <v>1</v>
      </c>
      <c r="F16" s="199" t="s">
        <v>68</v>
      </c>
      <c r="G16" s="181">
        <v>3</v>
      </c>
      <c r="H16" s="200"/>
      <c r="I16" s="181"/>
      <c r="J16" s="182" t="s">
        <v>53</v>
      </c>
      <c r="K16" s="181">
        <v>1</v>
      </c>
      <c r="L16" s="181">
        <v>32</v>
      </c>
      <c r="M16" s="181">
        <v>32</v>
      </c>
      <c r="N16" s="182">
        <f>M16*2</f>
        <v>64</v>
      </c>
      <c r="O16" s="181">
        <v>2.08</v>
      </c>
      <c r="P16" s="276">
        <v>45559</v>
      </c>
      <c r="Q16" s="276">
        <v>45650</v>
      </c>
      <c r="R16" s="182"/>
      <c r="S16">
        <v>6500</v>
      </c>
      <c r="T16" s="69" t="s">
        <v>54</v>
      </c>
    </row>
    <row r="17" spans="1:20">
      <c r="A17" s="183"/>
      <c r="B17" s="184" t="s">
        <v>69</v>
      </c>
      <c r="C17" s="185"/>
      <c r="D17" s="186"/>
      <c r="E17" s="186"/>
      <c r="F17" s="186"/>
      <c r="G17" s="187"/>
      <c r="H17" s="186"/>
      <c r="I17" s="274"/>
      <c r="J17" s="186"/>
      <c r="K17" s="186"/>
      <c r="L17" s="186"/>
      <c r="M17" s="274"/>
      <c r="N17" s="186"/>
      <c r="O17" s="186"/>
      <c r="P17" s="186"/>
      <c r="Q17" s="186"/>
      <c r="R17" s="186"/>
      <c r="T17" s="186"/>
    </row>
    <row r="18" ht="52.5" customHeight="1" spans="1:20">
      <c r="A18" s="201">
        <v>1</v>
      </c>
      <c r="B18" s="178" t="s">
        <v>70</v>
      </c>
      <c r="C18" s="202" t="s">
        <v>71</v>
      </c>
      <c r="D18" s="191" t="s">
        <v>72</v>
      </c>
      <c r="E18" s="203">
        <v>2</v>
      </c>
      <c r="F18" s="191" t="s">
        <v>73</v>
      </c>
      <c r="G18" s="204">
        <v>1</v>
      </c>
      <c r="H18" s="191" t="s">
        <v>74</v>
      </c>
      <c r="I18" s="181">
        <v>3</v>
      </c>
      <c r="J18" s="182" t="s">
        <v>47</v>
      </c>
      <c r="K18" s="181">
        <v>4</v>
      </c>
      <c r="L18" s="181">
        <v>30</v>
      </c>
      <c r="M18" s="181">
        <f>6*20</f>
        <v>120</v>
      </c>
      <c r="N18" s="182">
        <f>M18</f>
        <v>120</v>
      </c>
      <c r="O18" s="181">
        <v>6.6</v>
      </c>
      <c r="P18" s="273">
        <v>45505</v>
      </c>
      <c r="Q18" s="273">
        <v>45627</v>
      </c>
      <c r="R18" s="182"/>
      <c r="S18">
        <v>5500</v>
      </c>
      <c r="T18" s="69" t="s">
        <v>75</v>
      </c>
    </row>
    <row r="19" ht="26.25" customHeight="1" spans="1:20">
      <c r="A19" s="201">
        <v>2</v>
      </c>
      <c r="B19" s="178" t="s">
        <v>76</v>
      </c>
      <c r="C19" s="202" t="s">
        <v>77</v>
      </c>
      <c r="D19" s="191" t="s">
        <v>78</v>
      </c>
      <c r="E19" s="203">
        <v>3</v>
      </c>
      <c r="F19" s="205"/>
      <c r="G19" s="204"/>
      <c r="H19" s="191"/>
      <c r="I19" s="181"/>
      <c r="J19" s="182" t="s">
        <v>53</v>
      </c>
      <c r="K19" s="181">
        <v>1</v>
      </c>
      <c r="L19" s="181">
        <v>30</v>
      </c>
      <c r="M19" s="181">
        <f>30*1</f>
        <v>30</v>
      </c>
      <c r="N19" s="182">
        <f>30*2</f>
        <v>60</v>
      </c>
      <c r="O19" s="181">
        <v>1.95</v>
      </c>
      <c r="P19" s="273">
        <v>45589</v>
      </c>
      <c r="Q19" s="273">
        <v>45650</v>
      </c>
      <c r="R19" s="182"/>
      <c r="S19">
        <v>6500</v>
      </c>
      <c r="T19" s="69" t="s">
        <v>48</v>
      </c>
    </row>
    <row r="20" ht="30" customHeight="1" spans="1:20">
      <c r="A20" s="201">
        <v>3</v>
      </c>
      <c r="B20" s="178" t="s">
        <v>79</v>
      </c>
      <c r="C20" s="206" t="s">
        <v>80</v>
      </c>
      <c r="D20" s="191" t="s">
        <v>81</v>
      </c>
      <c r="E20" s="203">
        <v>3</v>
      </c>
      <c r="F20" s="205"/>
      <c r="G20" s="204"/>
      <c r="H20" s="191"/>
      <c r="I20" s="181"/>
      <c r="J20" s="182" t="s">
        <v>47</v>
      </c>
      <c r="K20" s="181">
        <v>1</v>
      </c>
      <c r="L20" s="181">
        <v>36</v>
      </c>
      <c r="M20" s="181">
        <v>36</v>
      </c>
      <c r="N20" s="182">
        <f>M20</f>
        <v>36</v>
      </c>
      <c r="O20" s="181">
        <v>1.8</v>
      </c>
      <c r="P20" s="276">
        <v>45316</v>
      </c>
      <c r="Q20" s="276">
        <v>45347</v>
      </c>
      <c r="R20" s="182"/>
      <c r="S20">
        <v>5500</v>
      </c>
      <c r="T20" s="69" t="s">
        <v>82</v>
      </c>
    </row>
    <row r="21" ht="17.25" customHeight="1" spans="1:20">
      <c r="A21" s="201">
        <v>4</v>
      </c>
      <c r="B21" s="178" t="s">
        <v>83</v>
      </c>
      <c r="C21" s="202" t="s">
        <v>84</v>
      </c>
      <c r="D21" s="191" t="s">
        <v>85</v>
      </c>
      <c r="E21" s="203">
        <v>1</v>
      </c>
      <c r="F21" s="191" t="s">
        <v>86</v>
      </c>
      <c r="G21" s="204">
        <v>1</v>
      </c>
      <c r="H21" s="191" t="s">
        <v>46</v>
      </c>
      <c r="I21" s="181">
        <v>1</v>
      </c>
      <c r="J21" s="182" t="s">
        <v>53</v>
      </c>
      <c r="K21" s="181">
        <v>2</v>
      </c>
      <c r="L21" s="181">
        <v>30</v>
      </c>
      <c r="M21" s="181">
        <f>30*2</f>
        <v>60</v>
      </c>
      <c r="N21" s="182">
        <f>60*2</f>
        <v>120</v>
      </c>
      <c r="O21" s="181">
        <v>3.9</v>
      </c>
      <c r="P21" s="276">
        <v>45316</v>
      </c>
      <c r="Q21" s="276">
        <v>45347</v>
      </c>
      <c r="R21" s="182"/>
      <c r="S21">
        <v>6500</v>
      </c>
      <c r="T21" s="69" t="s">
        <v>75</v>
      </c>
    </row>
    <row r="22" ht="18.75" customHeight="1" spans="1:20">
      <c r="A22" s="183"/>
      <c r="B22" s="207" t="s">
        <v>87</v>
      </c>
      <c r="C22" s="208"/>
      <c r="D22" s="209"/>
      <c r="E22" s="208"/>
      <c r="F22" s="208"/>
      <c r="G22" s="209"/>
      <c r="H22" s="186"/>
      <c r="I22" s="274"/>
      <c r="J22" s="186"/>
      <c r="K22" s="186"/>
      <c r="L22" s="186"/>
      <c r="M22" s="274"/>
      <c r="N22" s="186"/>
      <c r="O22" s="186"/>
      <c r="P22" s="186"/>
      <c r="Q22" s="186"/>
      <c r="R22" s="186"/>
      <c r="T22" s="186"/>
    </row>
    <row r="23" ht="19.5" customHeight="1" spans="1:20">
      <c r="A23" s="210">
        <v>1</v>
      </c>
      <c r="B23" s="211" t="s">
        <v>88</v>
      </c>
      <c r="C23" s="212" t="s">
        <v>89</v>
      </c>
      <c r="D23" s="213" t="s">
        <v>90</v>
      </c>
      <c r="E23" s="214">
        <v>2</v>
      </c>
      <c r="F23" s="215" t="s">
        <v>91</v>
      </c>
      <c r="G23" s="216">
        <v>1</v>
      </c>
      <c r="H23" s="200"/>
      <c r="I23" s="181"/>
      <c r="J23" s="215" t="s">
        <v>92</v>
      </c>
      <c r="K23" s="181">
        <v>3</v>
      </c>
      <c r="L23" s="181">
        <v>30</v>
      </c>
      <c r="M23" s="181">
        <f>K23*L23</f>
        <v>90</v>
      </c>
      <c r="N23" s="182">
        <f>M23*3</f>
        <v>270</v>
      </c>
      <c r="O23" s="181">
        <v>7.65</v>
      </c>
      <c r="P23" s="279">
        <v>45620</v>
      </c>
      <c r="Q23" s="279">
        <v>45650</v>
      </c>
      <c r="R23" s="200"/>
      <c r="S23">
        <v>8500</v>
      </c>
      <c r="T23" s="71" t="s">
        <v>93</v>
      </c>
    </row>
    <row r="24" ht="29.25" customHeight="1" spans="1:20">
      <c r="A24" s="210">
        <v>2</v>
      </c>
      <c r="B24" s="178" t="s">
        <v>94</v>
      </c>
      <c r="C24" s="217" t="s">
        <v>95</v>
      </c>
      <c r="D24" s="213" t="s">
        <v>90</v>
      </c>
      <c r="E24" s="214">
        <v>2</v>
      </c>
      <c r="F24" s="215" t="s">
        <v>96</v>
      </c>
      <c r="G24" s="216">
        <v>1</v>
      </c>
      <c r="H24" s="200"/>
      <c r="I24" s="181"/>
      <c r="J24" s="215" t="s">
        <v>53</v>
      </c>
      <c r="K24" s="181">
        <v>2</v>
      </c>
      <c r="L24" s="181">
        <v>30</v>
      </c>
      <c r="M24" s="181">
        <f>L24*2</f>
        <v>60</v>
      </c>
      <c r="N24" s="182">
        <f>60*2</f>
        <v>120</v>
      </c>
      <c r="O24" s="181">
        <v>3.9</v>
      </c>
      <c r="P24" s="279">
        <v>45650</v>
      </c>
      <c r="Q24" s="279">
        <v>45315</v>
      </c>
      <c r="R24" s="182"/>
      <c r="S24">
        <v>6500</v>
      </c>
      <c r="T24" s="69" t="s">
        <v>75</v>
      </c>
    </row>
    <row r="25" spans="1:18">
      <c r="A25" s="183"/>
      <c r="B25" s="184" t="s">
        <v>97</v>
      </c>
      <c r="C25" s="185"/>
      <c r="D25" s="186"/>
      <c r="E25" s="186"/>
      <c r="F25" s="186"/>
      <c r="G25" s="186"/>
      <c r="H25" s="186"/>
      <c r="I25" s="274"/>
      <c r="J25" s="186"/>
      <c r="K25" s="186"/>
      <c r="L25" s="186"/>
      <c r="M25" s="274"/>
      <c r="N25" s="186"/>
      <c r="O25" s="186"/>
      <c r="P25" s="186"/>
      <c r="Q25" s="186"/>
      <c r="R25" s="186"/>
    </row>
    <row r="26" ht="63.75" spans="1:20">
      <c r="A26" s="181">
        <v>1</v>
      </c>
      <c r="B26" s="218" t="s">
        <v>98</v>
      </c>
      <c r="C26" s="219" t="s">
        <v>99</v>
      </c>
      <c r="D26" s="220" t="s">
        <v>30</v>
      </c>
      <c r="E26" s="221">
        <v>1</v>
      </c>
      <c r="F26" s="222" t="s">
        <v>100</v>
      </c>
      <c r="G26" s="221">
        <v>11</v>
      </c>
      <c r="H26" s="223"/>
      <c r="I26" s="280"/>
      <c r="J26" s="223" t="s">
        <v>101</v>
      </c>
      <c r="K26" s="280">
        <v>4</v>
      </c>
      <c r="L26" s="280">
        <v>36</v>
      </c>
      <c r="M26" s="280">
        <f>36*4</f>
        <v>144</v>
      </c>
      <c r="N26" s="223">
        <f>M26*2</f>
        <v>288</v>
      </c>
      <c r="O26" s="280">
        <v>9.36</v>
      </c>
      <c r="P26" s="281">
        <v>45650</v>
      </c>
      <c r="Q26" s="281">
        <v>45650</v>
      </c>
      <c r="R26" s="223"/>
      <c r="S26" s="297">
        <v>6500</v>
      </c>
      <c r="T26" s="298" t="s">
        <v>102</v>
      </c>
    </row>
    <row r="27" ht="59.25" customHeight="1" spans="1:20">
      <c r="A27" s="181">
        <v>2</v>
      </c>
      <c r="B27" s="218" t="s">
        <v>103</v>
      </c>
      <c r="C27" s="224" t="s">
        <v>104</v>
      </c>
      <c r="D27" s="225" t="s">
        <v>105</v>
      </c>
      <c r="E27" s="226">
        <v>4</v>
      </c>
      <c r="F27" s="225" t="s">
        <v>106</v>
      </c>
      <c r="G27" s="221">
        <v>2</v>
      </c>
      <c r="H27" s="225" t="s">
        <v>107</v>
      </c>
      <c r="I27" s="280">
        <v>2</v>
      </c>
      <c r="J27" s="223" t="s">
        <v>108</v>
      </c>
      <c r="K27" s="280">
        <v>2</v>
      </c>
      <c r="L27" s="280">
        <v>32</v>
      </c>
      <c r="M27" s="280">
        <v>64</v>
      </c>
      <c r="N27" s="223">
        <f>M27*2</f>
        <v>128</v>
      </c>
      <c r="O27" s="280">
        <v>4.16</v>
      </c>
      <c r="P27" s="281">
        <v>45346</v>
      </c>
      <c r="Q27" s="281">
        <v>45346</v>
      </c>
      <c r="R27" s="223"/>
      <c r="S27" s="297">
        <v>6500</v>
      </c>
      <c r="T27" s="298" t="s">
        <v>54</v>
      </c>
    </row>
    <row r="28" ht="27.75" customHeight="1" spans="1:20">
      <c r="A28" s="177">
        <v>3</v>
      </c>
      <c r="B28" s="178" t="s">
        <v>109</v>
      </c>
      <c r="C28" s="227" t="s">
        <v>110</v>
      </c>
      <c r="D28" s="179" t="s">
        <v>30</v>
      </c>
      <c r="E28" s="203">
        <v>1</v>
      </c>
      <c r="F28" s="205"/>
      <c r="G28" s="205"/>
      <c r="H28" s="191" t="s">
        <v>111</v>
      </c>
      <c r="I28" s="181">
        <v>13</v>
      </c>
      <c r="J28" s="182" t="s">
        <v>112</v>
      </c>
      <c r="K28" s="181">
        <v>3</v>
      </c>
      <c r="L28" s="181">
        <v>42</v>
      </c>
      <c r="M28" s="181">
        <f>42*3</f>
        <v>126</v>
      </c>
      <c r="N28" s="182">
        <f>M28</f>
        <v>126</v>
      </c>
      <c r="O28" s="181">
        <v>6.3</v>
      </c>
      <c r="P28" s="276">
        <v>45315</v>
      </c>
      <c r="Q28" s="276">
        <v>45315</v>
      </c>
      <c r="R28" s="182"/>
      <c r="S28">
        <v>5000</v>
      </c>
      <c r="T28" s="69" t="s">
        <v>113</v>
      </c>
    </row>
    <row r="29" ht="21.75" customHeight="1" spans="1:20">
      <c r="A29" s="181">
        <v>4</v>
      </c>
      <c r="B29" s="178" t="s">
        <v>114</v>
      </c>
      <c r="C29" s="227" t="s">
        <v>115</v>
      </c>
      <c r="D29" s="179" t="s">
        <v>116</v>
      </c>
      <c r="E29" s="203">
        <v>2</v>
      </c>
      <c r="F29" s="205"/>
      <c r="G29" s="205"/>
      <c r="H29" s="191" t="s">
        <v>111</v>
      </c>
      <c r="I29" s="181">
        <v>13</v>
      </c>
      <c r="J29" s="182" t="s">
        <v>112</v>
      </c>
      <c r="K29" s="181">
        <v>3</v>
      </c>
      <c r="L29" s="181">
        <v>45</v>
      </c>
      <c r="M29" s="181">
        <f>45*3</f>
        <v>135</v>
      </c>
      <c r="N29" s="182">
        <f>M29</f>
        <v>135</v>
      </c>
      <c r="O29" s="181">
        <v>6.75</v>
      </c>
      <c r="P29" s="276">
        <v>45346</v>
      </c>
      <c r="Q29" s="276">
        <v>45346</v>
      </c>
      <c r="R29" s="182"/>
      <c r="S29">
        <v>5000</v>
      </c>
      <c r="T29" s="69" t="s">
        <v>113</v>
      </c>
    </row>
    <row r="30" ht="28.5" customHeight="1" spans="1:20">
      <c r="A30" s="177">
        <v>5</v>
      </c>
      <c r="B30" s="178" t="s">
        <v>117</v>
      </c>
      <c r="C30" s="227" t="s">
        <v>118</v>
      </c>
      <c r="D30" s="179" t="s">
        <v>119</v>
      </c>
      <c r="E30" s="203">
        <v>1</v>
      </c>
      <c r="F30" s="205"/>
      <c r="G30" s="205"/>
      <c r="H30" s="191" t="s">
        <v>120</v>
      </c>
      <c r="I30" s="181">
        <v>5</v>
      </c>
      <c r="J30" s="182" t="s">
        <v>112</v>
      </c>
      <c r="K30" s="181">
        <v>2</v>
      </c>
      <c r="L30" s="181">
        <v>27</v>
      </c>
      <c r="M30" s="181">
        <f>27*2</f>
        <v>54</v>
      </c>
      <c r="N30" s="182">
        <f>M30</f>
        <v>54</v>
      </c>
      <c r="O30" s="181">
        <v>2.7</v>
      </c>
      <c r="P30" s="276">
        <v>45315</v>
      </c>
      <c r="Q30" s="276">
        <v>45315</v>
      </c>
      <c r="R30" s="182"/>
      <c r="S30">
        <v>5000</v>
      </c>
      <c r="T30" s="69" t="s">
        <v>113</v>
      </c>
    </row>
    <row r="31" ht="15.75" spans="1:18">
      <c r="A31" s="228"/>
      <c r="B31" s="229" t="s">
        <v>121</v>
      </c>
      <c r="C31" s="230"/>
      <c r="D31" s="231"/>
      <c r="E31" s="231">
        <f>SUM(E10:E30)</f>
        <v>50</v>
      </c>
      <c r="F31" s="231"/>
      <c r="G31" s="231">
        <f>SUM(G10:G30)</f>
        <v>52</v>
      </c>
      <c r="H31" s="231"/>
      <c r="I31" s="231">
        <f>SUM(I10:I30)</f>
        <v>49</v>
      </c>
      <c r="J31" s="231"/>
      <c r="K31" s="282">
        <f>SUM(K10:K30)</f>
        <v>36</v>
      </c>
      <c r="L31" s="283"/>
      <c r="M31" s="283">
        <f>SUM(M10:M30)</f>
        <v>1233</v>
      </c>
      <c r="N31" s="283">
        <f>SUM(N10:N30)</f>
        <v>1915</v>
      </c>
      <c r="O31" s="284">
        <f>SUM(O10:O30)</f>
        <v>73.93</v>
      </c>
      <c r="P31" s="228"/>
      <c r="Q31" s="228"/>
      <c r="R31" s="228"/>
    </row>
    <row r="32" ht="15.75" spans="1:18">
      <c r="A32" s="173"/>
      <c r="B32" s="171" t="s">
        <v>122</v>
      </c>
      <c r="C32" s="172"/>
      <c r="D32" s="232"/>
      <c r="E32" s="232"/>
      <c r="F32" s="232"/>
      <c r="G32" s="232"/>
      <c r="H32" s="173"/>
      <c r="I32" s="173"/>
      <c r="J32" s="173"/>
      <c r="K32" s="173"/>
      <c r="L32" s="173"/>
      <c r="M32" s="173"/>
      <c r="N32" s="285"/>
      <c r="O32" s="286"/>
      <c r="P32" s="286"/>
      <c r="Q32" s="286"/>
      <c r="R32" s="286"/>
    </row>
    <row r="33" spans="1:18">
      <c r="A33" s="82"/>
      <c r="B33" s="233" t="s">
        <v>49</v>
      </c>
      <c r="C33" s="234"/>
      <c r="D33" s="71"/>
      <c r="E33" s="71"/>
      <c r="F33" s="71"/>
      <c r="G33" s="71"/>
      <c r="H33" s="71"/>
      <c r="I33" s="71"/>
      <c r="J33" s="71"/>
      <c r="K33" s="71"/>
      <c r="L33" s="71"/>
      <c r="M33" s="71"/>
      <c r="N33" s="71"/>
      <c r="O33" s="71"/>
      <c r="P33" s="71"/>
      <c r="Q33" s="71"/>
      <c r="R33" s="71"/>
    </row>
    <row r="34" ht="87" customHeight="1" spans="1:20">
      <c r="A34" s="182">
        <v>1</v>
      </c>
      <c r="B34" s="178" t="s">
        <v>50</v>
      </c>
      <c r="C34" s="199" t="s">
        <v>51</v>
      </c>
      <c r="D34" s="181" t="s">
        <v>30</v>
      </c>
      <c r="E34" s="182">
        <v>1</v>
      </c>
      <c r="F34" s="188"/>
      <c r="G34" s="188"/>
      <c r="H34" s="190" t="s">
        <v>52</v>
      </c>
      <c r="I34" s="181">
        <v>6</v>
      </c>
      <c r="J34" s="182" t="s">
        <v>108</v>
      </c>
      <c r="K34" s="181">
        <v>10</v>
      </c>
      <c r="L34" s="181">
        <v>35</v>
      </c>
      <c r="M34" s="181">
        <v>350</v>
      </c>
      <c r="N34" s="181">
        <f>385*2</f>
        <v>770</v>
      </c>
      <c r="O34" s="181">
        <v>22.75</v>
      </c>
      <c r="P34" s="287">
        <v>45497</v>
      </c>
      <c r="Q34" s="287">
        <v>45528</v>
      </c>
      <c r="R34" s="181"/>
      <c r="S34" s="299">
        <v>6500</v>
      </c>
      <c r="T34" s="78" t="s">
        <v>123</v>
      </c>
    </row>
    <row r="35" ht="112.5" customHeight="1" spans="1:20">
      <c r="A35" s="182">
        <v>2</v>
      </c>
      <c r="B35" s="192" t="s">
        <v>60</v>
      </c>
      <c r="C35" s="191" t="s">
        <v>61</v>
      </c>
      <c r="D35" s="181" t="s">
        <v>62</v>
      </c>
      <c r="E35" s="181">
        <v>2</v>
      </c>
      <c r="F35" s="189"/>
      <c r="G35" s="189"/>
      <c r="H35" s="194" t="s">
        <v>63</v>
      </c>
      <c r="I35" s="181">
        <v>5</v>
      </c>
      <c r="J35" s="182" t="s">
        <v>108</v>
      </c>
      <c r="K35" s="181">
        <v>11</v>
      </c>
      <c r="L35" s="181">
        <v>35</v>
      </c>
      <c r="M35" s="181">
        <f>11*35</f>
        <v>385</v>
      </c>
      <c r="N35" s="181">
        <f>385*2</f>
        <v>770</v>
      </c>
      <c r="O35" s="181">
        <v>25.02</v>
      </c>
      <c r="P35" s="287">
        <v>45497</v>
      </c>
      <c r="Q35" s="287">
        <v>45528</v>
      </c>
      <c r="R35" s="181"/>
      <c r="S35" s="299">
        <v>6500</v>
      </c>
      <c r="T35" s="78" t="s">
        <v>124</v>
      </c>
    </row>
    <row r="36" spans="1:18">
      <c r="A36" s="120"/>
      <c r="B36" s="235"/>
      <c r="C36" s="234"/>
      <c r="D36" s="71"/>
      <c r="E36" s="71"/>
      <c r="F36" s="71"/>
      <c r="G36" s="71"/>
      <c r="H36" s="71"/>
      <c r="I36" s="71"/>
      <c r="J36" s="71"/>
      <c r="K36" s="71"/>
      <c r="L36" s="71"/>
      <c r="M36" s="71"/>
      <c r="N36" s="71"/>
      <c r="O36" s="71"/>
      <c r="P36" s="71"/>
      <c r="Q36" s="71"/>
      <c r="R36" s="71"/>
    </row>
    <row r="37" spans="1:18">
      <c r="A37" s="183"/>
      <c r="B37" s="184" t="s">
        <v>64</v>
      </c>
      <c r="C37" s="185"/>
      <c r="D37" s="186"/>
      <c r="E37" s="186"/>
      <c r="F37" s="186"/>
      <c r="G37" s="186"/>
      <c r="H37" s="186"/>
      <c r="I37" s="186"/>
      <c r="J37" s="186"/>
      <c r="K37" s="186"/>
      <c r="L37" s="186"/>
      <c r="M37" s="186"/>
      <c r="N37" s="186"/>
      <c r="O37" s="186"/>
      <c r="P37" s="186"/>
      <c r="Q37" s="186"/>
      <c r="R37" s="186"/>
    </row>
    <row r="38" ht="42" customHeight="1" spans="1:20">
      <c r="A38" s="177">
        <v>1</v>
      </c>
      <c r="B38" s="178" t="s">
        <v>65</v>
      </c>
      <c r="C38" s="217" t="s">
        <v>66</v>
      </c>
      <c r="D38" s="199" t="s">
        <v>125</v>
      </c>
      <c r="E38" s="181">
        <v>1</v>
      </c>
      <c r="F38" s="199" t="s">
        <v>126</v>
      </c>
      <c r="G38" s="182">
        <v>3</v>
      </c>
      <c r="H38" s="200"/>
      <c r="I38" s="200"/>
      <c r="J38" s="182" t="s">
        <v>53</v>
      </c>
      <c r="K38" s="181">
        <v>1</v>
      </c>
      <c r="L38" s="182">
        <v>32</v>
      </c>
      <c r="M38" s="182">
        <v>32</v>
      </c>
      <c r="N38" s="182">
        <f>M38*2</f>
        <v>64</v>
      </c>
      <c r="O38" s="182">
        <v>2.08</v>
      </c>
      <c r="P38" s="276">
        <v>45620</v>
      </c>
      <c r="Q38" s="276">
        <v>45620</v>
      </c>
      <c r="R38" s="182"/>
      <c r="S38">
        <v>6500</v>
      </c>
      <c r="T38" s="69" t="s">
        <v>54</v>
      </c>
    </row>
    <row r="39" s="163" customFormat="1" spans="1:18">
      <c r="A39" s="236"/>
      <c r="B39" s="196" t="s">
        <v>69</v>
      </c>
      <c r="C39" s="197"/>
      <c r="D39" s="195"/>
      <c r="E39" s="195"/>
      <c r="F39" s="195"/>
      <c r="G39" s="195"/>
      <c r="H39" s="195"/>
      <c r="I39" s="195"/>
      <c r="J39" s="195"/>
      <c r="K39" s="195"/>
      <c r="L39" s="195"/>
      <c r="M39" s="195"/>
      <c r="N39" s="195"/>
      <c r="O39" s="288"/>
      <c r="P39" s="195"/>
      <c r="Q39" s="195"/>
      <c r="R39" s="195"/>
    </row>
    <row r="40" ht="51" customHeight="1" spans="1:20">
      <c r="A40" s="181">
        <v>1</v>
      </c>
      <c r="B40" s="178" t="s">
        <v>70</v>
      </c>
      <c r="C40" s="202" t="s">
        <v>71</v>
      </c>
      <c r="D40" s="205" t="s">
        <v>90</v>
      </c>
      <c r="E40" s="204">
        <v>2</v>
      </c>
      <c r="F40" s="190" t="s">
        <v>127</v>
      </c>
      <c r="G40" s="190">
        <v>1</v>
      </c>
      <c r="H40" s="191" t="s">
        <v>74</v>
      </c>
      <c r="I40" s="182">
        <v>3</v>
      </c>
      <c r="J40" s="182" t="s">
        <v>47</v>
      </c>
      <c r="K40" s="181">
        <v>6</v>
      </c>
      <c r="L40" s="182">
        <f>5*6</f>
        <v>30</v>
      </c>
      <c r="M40" s="182">
        <f>6*30</f>
        <v>180</v>
      </c>
      <c r="N40" s="182">
        <f>M40</f>
        <v>180</v>
      </c>
      <c r="O40" s="182">
        <v>9</v>
      </c>
      <c r="P40" s="276">
        <v>45650</v>
      </c>
      <c r="Q40" s="276">
        <v>45650</v>
      </c>
      <c r="R40" s="182"/>
      <c r="S40">
        <v>5000</v>
      </c>
      <c r="T40" s="69" t="s">
        <v>93</v>
      </c>
    </row>
    <row r="41" ht="36.75" customHeight="1" spans="1:20">
      <c r="A41" s="181">
        <v>2</v>
      </c>
      <c r="B41" s="211" t="s">
        <v>76</v>
      </c>
      <c r="C41" s="202" t="s">
        <v>77</v>
      </c>
      <c r="D41" s="179" t="s">
        <v>128</v>
      </c>
      <c r="E41" s="203">
        <v>3</v>
      </c>
      <c r="F41" s="190" t="s">
        <v>129</v>
      </c>
      <c r="G41" s="205">
        <v>1</v>
      </c>
      <c r="H41" s="191"/>
      <c r="I41" s="181"/>
      <c r="J41" s="182" t="s">
        <v>53</v>
      </c>
      <c r="K41" s="181">
        <v>1</v>
      </c>
      <c r="L41" s="181">
        <v>30</v>
      </c>
      <c r="M41" s="182">
        <f>30*1</f>
        <v>30</v>
      </c>
      <c r="N41" s="182">
        <f>30*2</f>
        <v>60</v>
      </c>
      <c r="O41" s="182">
        <v>1.95</v>
      </c>
      <c r="P41" s="276">
        <v>45650</v>
      </c>
      <c r="Q41" s="276">
        <v>45650</v>
      </c>
      <c r="R41" s="182"/>
      <c r="S41">
        <v>6500</v>
      </c>
      <c r="T41" s="69" t="s">
        <v>48</v>
      </c>
    </row>
    <row r="42" ht="24.75" customHeight="1" spans="1:20">
      <c r="A42" s="181">
        <v>3</v>
      </c>
      <c r="B42" s="211" t="s">
        <v>130</v>
      </c>
      <c r="C42" s="202" t="s">
        <v>131</v>
      </c>
      <c r="D42" s="179" t="s">
        <v>128</v>
      </c>
      <c r="E42" s="191">
        <v>3</v>
      </c>
      <c r="F42" s="190" t="s">
        <v>129</v>
      </c>
      <c r="G42" s="190">
        <v>1</v>
      </c>
      <c r="H42" s="191"/>
      <c r="I42" s="181"/>
      <c r="J42" s="182" t="s">
        <v>53</v>
      </c>
      <c r="K42" s="181">
        <v>1</v>
      </c>
      <c r="L42" s="181">
        <v>30</v>
      </c>
      <c r="M42" s="182">
        <v>30</v>
      </c>
      <c r="N42" s="182">
        <f>M42*2</f>
        <v>60</v>
      </c>
      <c r="O42" s="182">
        <v>1.95</v>
      </c>
      <c r="P42" s="276">
        <v>45316</v>
      </c>
      <c r="Q42" s="276">
        <v>45347</v>
      </c>
      <c r="R42" s="182"/>
      <c r="S42">
        <v>6500</v>
      </c>
      <c r="T42" s="69" t="s">
        <v>48</v>
      </c>
    </row>
    <row r="43" ht="26.25" customHeight="1" spans="1:20">
      <c r="A43" s="181">
        <v>4</v>
      </c>
      <c r="B43" s="211" t="s">
        <v>79</v>
      </c>
      <c r="C43" s="202" t="s">
        <v>80</v>
      </c>
      <c r="D43" s="179" t="s">
        <v>132</v>
      </c>
      <c r="E43" s="203">
        <v>2</v>
      </c>
      <c r="F43" s="190" t="s">
        <v>91</v>
      </c>
      <c r="G43" s="205">
        <v>1</v>
      </c>
      <c r="H43" s="191"/>
      <c r="I43" s="181"/>
      <c r="J43" s="182" t="s">
        <v>47</v>
      </c>
      <c r="K43" s="181">
        <v>1</v>
      </c>
      <c r="L43" s="181">
        <v>36</v>
      </c>
      <c r="M43" s="182">
        <v>36</v>
      </c>
      <c r="N43" s="182">
        <f>M43</f>
        <v>36</v>
      </c>
      <c r="O43" s="182">
        <v>1.8</v>
      </c>
      <c r="P43" s="276">
        <v>45316</v>
      </c>
      <c r="Q43" s="276">
        <v>45347</v>
      </c>
      <c r="R43" s="182"/>
      <c r="S43">
        <v>5000</v>
      </c>
      <c r="T43" s="69" t="s">
        <v>82</v>
      </c>
    </row>
    <row r="44" ht="24.75" customHeight="1" spans="1:18">
      <c r="A44" s="183"/>
      <c r="B44" s="184" t="s">
        <v>97</v>
      </c>
      <c r="C44" s="237"/>
      <c r="D44" s="238"/>
      <c r="E44" s="238"/>
      <c r="F44" s="239"/>
      <c r="G44" s="239"/>
      <c r="H44" s="240"/>
      <c r="I44" s="274"/>
      <c r="J44" s="176"/>
      <c r="K44" s="274"/>
      <c r="L44" s="274"/>
      <c r="M44" s="176"/>
      <c r="N44" s="176"/>
      <c r="O44" s="289"/>
      <c r="P44" s="186"/>
      <c r="Q44" s="186"/>
      <c r="R44" s="176"/>
    </row>
    <row r="45" ht="48.75" customHeight="1" spans="1:20">
      <c r="A45" s="181">
        <v>1</v>
      </c>
      <c r="B45" s="178" t="s">
        <v>98</v>
      </c>
      <c r="C45" s="219" t="s">
        <v>99</v>
      </c>
      <c r="D45" s="220" t="s">
        <v>30</v>
      </c>
      <c r="E45" s="226">
        <v>1</v>
      </c>
      <c r="F45" s="225" t="s">
        <v>100</v>
      </c>
      <c r="G45" s="226">
        <v>11</v>
      </c>
      <c r="H45" s="223"/>
      <c r="I45" s="280"/>
      <c r="J45" s="223" t="s">
        <v>101</v>
      </c>
      <c r="K45" s="280">
        <v>17</v>
      </c>
      <c r="L45" s="280">
        <v>36</v>
      </c>
      <c r="M45" s="223">
        <f>36*17</f>
        <v>612</v>
      </c>
      <c r="N45" s="223">
        <f>M45*2</f>
        <v>1224</v>
      </c>
      <c r="O45" s="223">
        <v>39.78</v>
      </c>
      <c r="P45" s="281">
        <v>45589</v>
      </c>
      <c r="Q45" s="281">
        <v>45589</v>
      </c>
      <c r="R45" s="223"/>
      <c r="S45" s="297">
        <v>6500</v>
      </c>
      <c r="T45" s="298" t="s">
        <v>133</v>
      </c>
    </row>
    <row r="46" ht="63.75" customHeight="1" spans="1:20">
      <c r="A46" s="181">
        <v>2</v>
      </c>
      <c r="B46" s="178" t="s">
        <v>103</v>
      </c>
      <c r="C46" s="219" t="s">
        <v>134</v>
      </c>
      <c r="D46" s="179" t="s">
        <v>105</v>
      </c>
      <c r="E46" s="191">
        <v>4</v>
      </c>
      <c r="F46" s="222" t="s">
        <v>106</v>
      </c>
      <c r="G46" s="221">
        <v>2</v>
      </c>
      <c r="H46" s="225" t="s">
        <v>107</v>
      </c>
      <c r="I46" s="280">
        <v>2</v>
      </c>
      <c r="J46" s="223" t="s">
        <v>101</v>
      </c>
      <c r="K46" s="280">
        <v>11</v>
      </c>
      <c r="L46" s="280">
        <v>40</v>
      </c>
      <c r="M46" s="223">
        <f>11*40</f>
        <v>440</v>
      </c>
      <c r="N46" s="223">
        <f>M46*2</f>
        <v>880</v>
      </c>
      <c r="O46" s="223">
        <v>28.6</v>
      </c>
      <c r="P46" s="281">
        <v>45620</v>
      </c>
      <c r="Q46" s="281">
        <v>45620</v>
      </c>
      <c r="R46" s="223"/>
      <c r="S46" s="300">
        <v>6500</v>
      </c>
      <c r="T46" s="298" t="s">
        <v>135</v>
      </c>
    </row>
    <row r="47" ht="25.5" spans="1:20">
      <c r="A47" s="181">
        <v>3</v>
      </c>
      <c r="B47" s="178" t="s">
        <v>109</v>
      </c>
      <c r="C47" s="241" t="s">
        <v>110</v>
      </c>
      <c r="D47" s="179" t="s">
        <v>30</v>
      </c>
      <c r="E47" s="203">
        <v>1</v>
      </c>
      <c r="F47" s="205"/>
      <c r="G47" s="205"/>
      <c r="H47" s="179" t="s">
        <v>111</v>
      </c>
      <c r="I47" s="181">
        <v>13</v>
      </c>
      <c r="J47" s="182" t="s">
        <v>112</v>
      </c>
      <c r="K47" s="181">
        <v>18</v>
      </c>
      <c r="L47" s="181">
        <v>42</v>
      </c>
      <c r="M47" s="182">
        <f>42*18</f>
        <v>756</v>
      </c>
      <c r="N47" s="182">
        <f>M47</f>
        <v>756</v>
      </c>
      <c r="O47" s="182">
        <v>37.8</v>
      </c>
      <c r="P47" s="276">
        <v>45650</v>
      </c>
      <c r="Q47" s="276">
        <v>45650</v>
      </c>
      <c r="R47" s="182"/>
      <c r="S47">
        <v>5000</v>
      </c>
      <c r="T47" s="69" t="s">
        <v>136</v>
      </c>
    </row>
    <row r="48" ht="25.5" spans="1:20">
      <c r="A48" s="181">
        <v>4</v>
      </c>
      <c r="B48" s="178" t="s">
        <v>114</v>
      </c>
      <c r="C48" s="242" t="s">
        <v>115</v>
      </c>
      <c r="D48" s="179" t="s">
        <v>116</v>
      </c>
      <c r="E48" s="203">
        <v>2</v>
      </c>
      <c r="F48" s="205"/>
      <c r="G48" s="205"/>
      <c r="H48" s="179" t="s">
        <v>111</v>
      </c>
      <c r="I48" s="181">
        <v>13</v>
      </c>
      <c r="J48" s="182" t="s">
        <v>112</v>
      </c>
      <c r="K48" s="181">
        <v>18</v>
      </c>
      <c r="L48" s="181">
        <v>45</v>
      </c>
      <c r="M48" s="182">
        <f>45*18</f>
        <v>810</v>
      </c>
      <c r="N48" s="182">
        <f>M48</f>
        <v>810</v>
      </c>
      <c r="O48" s="182">
        <v>40.5</v>
      </c>
      <c r="P48" s="276">
        <v>45316</v>
      </c>
      <c r="Q48" s="276">
        <v>45316</v>
      </c>
      <c r="R48" s="182"/>
      <c r="S48">
        <v>5000</v>
      </c>
      <c r="T48" s="69" t="s">
        <v>136</v>
      </c>
    </row>
    <row r="49" ht="27" customHeight="1" spans="1:20">
      <c r="A49" s="181">
        <v>5</v>
      </c>
      <c r="B49" s="178" t="s">
        <v>117</v>
      </c>
      <c r="C49" s="242" t="s">
        <v>118</v>
      </c>
      <c r="D49" s="179" t="s">
        <v>119</v>
      </c>
      <c r="E49" s="203">
        <v>1</v>
      </c>
      <c r="F49" s="205"/>
      <c r="G49" s="205"/>
      <c r="H49" s="179" t="s">
        <v>137</v>
      </c>
      <c r="I49" s="181">
        <v>5</v>
      </c>
      <c r="J49" s="182" t="s">
        <v>112</v>
      </c>
      <c r="K49" s="181">
        <v>9</v>
      </c>
      <c r="L49" s="181">
        <v>36</v>
      </c>
      <c r="M49" s="182">
        <f>36*9</f>
        <v>324</v>
      </c>
      <c r="N49" s="182">
        <f>M49</f>
        <v>324</v>
      </c>
      <c r="O49" s="182">
        <v>16.2</v>
      </c>
      <c r="P49" s="276">
        <v>45347</v>
      </c>
      <c r="Q49" s="276">
        <v>45347</v>
      </c>
      <c r="R49" s="182"/>
      <c r="S49">
        <v>5000</v>
      </c>
      <c r="T49" s="69" t="s">
        <v>136</v>
      </c>
    </row>
    <row r="50" ht="15.75" spans="1:18">
      <c r="A50" s="243"/>
      <c r="B50" s="244" t="s">
        <v>32</v>
      </c>
      <c r="C50" s="234"/>
      <c r="D50" s="71"/>
      <c r="E50" s="71"/>
      <c r="F50" s="71"/>
      <c r="G50" s="71"/>
      <c r="H50" s="71"/>
      <c r="I50" s="71"/>
      <c r="J50" s="71"/>
      <c r="K50" s="71"/>
      <c r="L50" s="71"/>
      <c r="M50" s="71"/>
      <c r="N50" s="71"/>
      <c r="O50" s="290"/>
      <c r="P50" s="71"/>
      <c r="Q50" s="71"/>
      <c r="R50" s="71"/>
    </row>
    <row r="51" ht="15.75" spans="1:18">
      <c r="A51" s="82"/>
      <c r="B51" s="235"/>
      <c r="C51" s="234"/>
      <c r="D51" s="71"/>
      <c r="E51" s="71"/>
      <c r="F51" s="71"/>
      <c r="G51" s="71"/>
      <c r="H51" s="71"/>
      <c r="I51" s="71"/>
      <c r="J51" s="71"/>
      <c r="K51" s="71"/>
      <c r="L51" s="71"/>
      <c r="M51" s="71"/>
      <c r="N51" s="71"/>
      <c r="O51" s="290"/>
      <c r="P51" s="71"/>
      <c r="Q51" s="71"/>
      <c r="R51" s="71"/>
    </row>
    <row r="52" ht="20.25" customHeight="1" spans="1:18">
      <c r="A52" s="228"/>
      <c r="B52" s="229" t="s">
        <v>138</v>
      </c>
      <c r="C52" s="230"/>
      <c r="D52" s="231"/>
      <c r="E52" s="231">
        <f>SUM(E34:E51)</f>
        <v>23</v>
      </c>
      <c r="F52" s="231"/>
      <c r="G52" s="231">
        <f>SUM(G38:G51)</f>
        <v>20</v>
      </c>
      <c r="H52" s="231"/>
      <c r="I52" s="231">
        <f>SUM(I34:I51)</f>
        <v>47</v>
      </c>
      <c r="J52" s="231"/>
      <c r="K52" s="228">
        <f>SUM(K34:K51)</f>
        <v>104</v>
      </c>
      <c r="L52" s="228"/>
      <c r="M52" s="228">
        <f>SUM(M34:M51)</f>
        <v>3985</v>
      </c>
      <c r="N52" s="228">
        <f>SUM(N34:N51)</f>
        <v>5934</v>
      </c>
      <c r="O52" s="291">
        <f>SUM(O34:O51)</f>
        <v>227.43</v>
      </c>
      <c r="P52" s="228"/>
      <c r="Q52" s="228"/>
      <c r="R52" s="228"/>
    </row>
    <row r="53" ht="15.75" spans="1:18">
      <c r="A53" s="173"/>
      <c r="B53" s="245" t="s">
        <v>139</v>
      </c>
      <c r="C53" s="246"/>
      <c r="D53" s="173"/>
      <c r="E53" s="173"/>
      <c r="F53" s="173"/>
      <c r="G53" s="173"/>
      <c r="H53" s="173"/>
      <c r="I53" s="118"/>
      <c r="J53" s="118"/>
      <c r="K53" s="118"/>
      <c r="L53" s="118"/>
      <c r="M53" s="118"/>
      <c r="N53" s="118"/>
      <c r="O53" s="118"/>
      <c r="P53" s="118"/>
      <c r="Q53" s="118"/>
      <c r="R53" s="118"/>
    </row>
    <row r="54" s="104" customFormat="1" ht="12" customHeight="1" spans="1:29">
      <c r="A54" s="126"/>
      <c r="B54" s="247" t="s">
        <v>22</v>
      </c>
      <c r="C54" s="248"/>
      <c r="D54" s="69"/>
      <c r="E54" s="69"/>
      <c r="F54" s="69"/>
      <c r="G54" s="69"/>
      <c r="H54" s="69"/>
      <c r="I54" s="69"/>
      <c r="J54" s="69"/>
      <c r="K54" s="69"/>
      <c r="L54" s="69"/>
      <c r="M54" s="69"/>
      <c r="N54" s="69"/>
      <c r="O54" s="69"/>
      <c r="P54" s="69"/>
      <c r="Q54" s="69"/>
      <c r="R54" s="69"/>
      <c r="S54" s="159"/>
      <c r="T54" s="159"/>
      <c r="U54" s="159"/>
      <c r="V54" s="159"/>
      <c r="W54" s="159"/>
      <c r="X54" s="159"/>
      <c r="Y54" s="159"/>
      <c r="Z54" s="159"/>
      <c r="AA54" s="159"/>
      <c r="AB54" s="159"/>
      <c r="AC54" s="148"/>
    </row>
    <row r="55" s="104" customFormat="1" ht="16.5" customHeight="1" spans="1:29">
      <c r="A55" s="120"/>
      <c r="B55" s="244" t="s">
        <v>32</v>
      </c>
      <c r="C55" s="234"/>
      <c r="D55" s="71"/>
      <c r="E55" s="71"/>
      <c r="F55" s="71"/>
      <c r="G55" s="71"/>
      <c r="H55" s="71"/>
      <c r="I55" s="71"/>
      <c r="J55" s="71"/>
      <c r="K55" s="71"/>
      <c r="L55" s="71"/>
      <c r="M55" s="71"/>
      <c r="N55" s="71"/>
      <c r="O55" s="71"/>
      <c r="P55" s="71"/>
      <c r="Q55" s="71"/>
      <c r="R55" s="71"/>
      <c r="S55" s="159"/>
      <c r="T55" s="159"/>
      <c r="U55" s="159"/>
      <c r="V55" s="159"/>
      <c r="W55" s="159"/>
      <c r="X55" s="159"/>
      <c r="Y55" s="159"/>
      <c r="Z55" s="159"/>
      <c r="AA55" s="159"/>
      <c r="AB55" s="159"/>
      <c r="AC55" s="148"/>
    </row>
    <row r="56" spans="1:18">
      <c r="A56" s="249"/>
      <c r="B56" s="250" t="s">
        <v>140</v>
      </c>
      <c r="C56" s="251"/>
      <c r="D56" s="252"/>
      <c r="E56" s="252"/>
      <c r="F56" s="252"/>
      <c r="G56" s="252"/>
      <c r="H56" s="252"/>
      <c r="I56" s="252"/>
      <c r="J56" s="252"/>
      <c r="K56" s="252"/>
      <c r="L56" s="252"/>
      <c r="M56" s="252"/>
      <c r="N56" s="252"/>
      <c r="O56" s="252"/>
      <c r="P56" s="252"/>
      <c r="Q56" s="252"/>
      <c r="R56" s="252"/>
    </row>
    <row r="57" ht="18.75" spans="1:18">
      <c r="A57" s="253"/>
      <c r="B57" s="245" t="s">
        <v>141</v>
      </c>
      <c r="C57" s="254"/>
      <c r="D57" s="255"/>
      <c r="E57" s="255"/>
      <c r="F57" s="255"/>
      <c r="G57" s="255"/>
      <c r="H57" s="255"/>
      <c r="I57" s="255"/>
      <c r="J57" s="255"/>
      <c r="K57" s="292"/>
      <c r="L57" s="71"/>
      <c r="M57" s="71"/>
      <c r="N57" s="71"/>
      <c r="O57" s="71"/>
      <c r="P57" s="71"/>
      <c r="Q57" s="71"/>
      <c r="R57" s="71"/>
    </row>
    <row r="58" spans="1:18">
      <c r="A58" s="243"/>
      <c r="B58" s="233" t="s">
        <v>69</v>
      </c>
      <c r="C58" s="234"/>
      <c r="D58" s="71"/>
      <c r="E58" s="71"/>
      <c r="F58" s="71"/>
      <c r="G58" s="71"/>
      <c r="H58" s="71"/>
      <c r="I58" s="71"/>
      <c r="J58" s="71"/>
      <c r="K58" s="71"/>
      <c r="L58" s="71"/>
      <c r="M58" s="71"/>
      <c r="N58" s="71"/>
      <c r="O58" s="71"/>
      <c r="P58" s="71"/>
      <c r="Q58" s="71"/>
      <c r="R58" s="71"/>
    </row>
    <row r="59" spans="1:18">
      <c r="A59" s="243"/>
      <c r="B59" s="244" t="s">
        <v>32</v>
      </c>
      <c r="C59" s="234"/>
      <c r="D59" s="71"/>
      <c r="E59" s="71"/>
      <c r="F59" s="71"/>
      <c r="G59" s="71"/>
      <c r="H59" s="71"/>
      <c r="I59" s="71"/>
      <c r="J59" s="71"/>
      <c r="K59" s="71"/>
      <c r="L59" s="71"/>
      <c r="M59" s="71"/>
      <c r="N59" s="71"/>
      <c r="O59" s="71"/>
      <c r="P59" s="71"/>
      <c r="Q59" s="71"/>
      <c r="R59" s="71"/>
    </row>
    <row r="60" spans="1:18">
      <c r="A60" s="256"/>
      <c r="B60" s="229" t="s">
        <v>142</v>
      </c>
      <c r="C60" s="257"/>
      <c r="D60" s="258"/>
      <c r="E60" s="258"/>
      <c r="F60" s="258"/>
      <c r="G60" s="258"/>
      <c r="H60" s="258"/>
      <c r="I60" s="258"/>
      <c r="J60" s="258"/>
      <c r="K60" s="258"/>
      <c r="L60" s="258"/>
      <c r="M60" s="258"/>
      <c r="N60" s="258"/>
      <c r="O60" s="258"/>
      <c r="P60" s="258"/>
      <c r="Q60" s="258"/>
      <c r="R60" s="258"/>
    </row>
    <row r="61" ht="15.75" spans="1:18">
      <c r="A61" s="259"/>
      <c r="B61" s="245" t="s">
        <v>143</v>
      </c>
      <c r="C61" s="260"/>
      <c r="D61" s="261"/>
      <c r="E61" s="261"/>
      <c r="F61" s="261"/>
      <c r="G61" s="261"/>
      <c r="H61" s="261"/>
      <c r="I61" s="261"/>
      <c r="J61" s="261"/>
      <c r="K61" s="261"/>
      <c r="L61" s="261"/>
      <c r="M61" s="261"/>
      <c r="N61" s="261"/>
      <c r="O61" s="261"/>
      <c r="P61" s="261"/>
      <c r="Q61" s="261"/>
      <c r="R61" s="261"/>
    </row>
    <row r="62" spans="1:18">
      <c r="A62" s="262"/>
      <c r="B62" s="233" t="s">
        <v>97</v>
      </c>
      <c r="C62" s="263"/>
      <c r="D62" s="264"/>
      <c r="E62" s="264"/>
      <c r="F62" s="264"/>
      <c r="G62" s="264"/>
      <c r="H62" s="264"/>
      <c r="I62" s="264"/>
      <c r="J62" s="264"/>
      <c r="K62" s="264"/>
      <c r="L62" s="264"/>
      <c r="M62" s="264"/>
      <c r="N62" s="264"/>
      <c r="O62" s="264"/>
      <c r="P62" s="264"/>
      <c r="Q62" s="264"/>
      <c r="R62" s="264"/>
    </row>
    <row r="63" ht="87.75" customHeight="1" spans="1:20">
      <c r="A63" s="265">
        <v>1</v>
      </c>
      <c r="B63" s="266" t="s">
        <v>144</v>
      </c>
      <c r="C63" s="179" t="s">
        <v>145</v>
      </c>
      <c r="D63" s="267" t="s">
        <v>30</v>
      </c>
      <c r="E63" s="268">
        <v>1</v>
      </c>
      <c r="F63" s="269"/>
      <c r="G63" s="270"/>
      <c r="H63" s="271" t="s">
        <v>146</v>
      </c>
      <c r="I63" s="293">
        <v>39</v>
      </c>
      <c r="J63" s="268" t="s">
        <v>112</v>
      </c>
      <c r="K63" s="268">
        <v>63</v>
      </c>
      <c r="L63" s="293">
        <v>40</v>
      </c>
      <c r="M63" s="293">
        <f>40*63</f>
        <v>2520</v>
      </c>
      <c r="N63" s="293">
        <f>M63</f>
        <v>2520</v>
      </c>
      <c r="O63" s="293">
        <v>50.4</v>
      </c>
      <c r="P63" s="294">
        <v>45559</v>
      </c>
      <c r="Q63" s="294">
        <v>45589</v>
      </c>
      <c r="R63" s="301"/>
      <c r="S63" s="296">
        <v>2000</v>
      </c>
      <c r="T63" s="302" t="s">
        <v>147</v>
      </c>
    </row>
    <row r="64" ht="65.25" customHeight="1" spans="1:20">
      <c r="A64" s="265">
        <v>2</v>
      </c>
      <c r="B64" s="266" t="s">
        <v>148</v>
      </c>
      <c r="C64" s="179" t="s">
        <v>149</v>
      </c>
      <c r="D64" s="269"/>
      <c r="E64" s="269"/>
      <c r="F64" s="269"/>
      <c r="G64" s="270"/>
      <c r="H64" s="271" t="s">
        <v>150</v>
      </c>
      <c r="I64" s="293">
        <v>40</v>
      </c>
      <c r="J64" s="268" t="s">
        <v>112</v>
      </c>
      <c r="K64" s="268">
        <v>63</v>
      </c>
      <c r="L64" s="293">
        <v>40</v>
      </c>
      <c r="M64" s="293">
        <f>40*63</f>
        <v>2520</v>
      </c>
      <c r="N64" s="293">
        <f>M64</f>
        <v>2520</v>
      </c>
      <c r="O64" s="293">
        <v>50.4</v>
      </c>
      <c r="P64" s="294">
        <v>45589</v>
      </c>
      <c r="Q64" s="294">
        <v>45620</v>
      </c>
      <c r="R64" s="301"/>
      <c r="S64" s="296">
        <v>2000</v>
      </c>
      <c r="T64" s="302" t="s">
        <v>147</v>
      </c>
    </row>
    <row r="65" ht="99.75" customHeight="1" spans="1:20">
      <c r="A65" s="265">
        <v>3</v>
      </c>
      <c r="B65" s="266" t="s">
        <v>28</v>
      </c>
      <c r="C65" s="179" t="s">
        <v>151</v>
      </c>
      <c r="D65" s="301"/>
      <c r="E65" s="293"/>
      <c r="F65" s="301" t="s">
        <v>152</v>
      </c>
      <c r="G65" s="293">
        <v>8</v>
      </c>
      <c r="H65" s="269"/>
      <c r="I65" s="270"/>
      <c r="J65" s="322" t="s">
        <v>153</v>
      </c>
      <c r="K65" s="268">
        <v>63</v>
      </c>
      <c r="L65" s="293">
        <v>8</v>
      </c>
      <c r="M65" s="293">
        <v>504</v>
      </c>
      <c r="N65" s="268">
        <f>M65</f>
        <v>504</v>
      </c>
      <c r="O65" s="293">
        <v>5.04</v>
      </c>
      <c r="P65" s="294">
        <v>45620</v>
      </c>
      <c r="Q65" s="294">
        <v>45650</v>
      </c>
      <c r="R65" s="301"/>
      <c r="S65" s="296">
        <v>1000</v>
      </c>
      <c r="T65" s="302" t="s">
        <v>147</v>
      </c>
    </row>
    <row r="66" ht="99.75" customHeight="1" spans="1:20">
      <c r="A66" s="265">
        <v>4</v>
      </c>
      <c r="B66" s="303" t="s">
        <v>154</v>
      </c>
      <c r="C66" s="220" t="s">
        <v>155</v>
      </c>
      <c r="D66" s="304"/>
      <c r="E66" s="305"/>
      <c r="F66" s="306" t="s">
        <v>156</v>
      </c>
      <c r="G66" s="280">
        <v>6</v>
      </c>
      <c r="H66" s="305"/>
      <c r="I66" s="280"/>
      <c r="J66" s="323" t="s">
        <v>153</v>
      </c>
      <c r="K66" s="223">
        <v>63</v>
      </c>
      <c r="L66" s="280">
        <v>6</v>
      </c>
      <c r="M66" s="223">
        <f>63*6</f>
        <v>378</v>
      </c>
      <c r="N66" s="223">
        <f>M66</f>
        <v>378</v>
      </c>
      <c r="O66" s="280">
        <v>3.78</v>
      </c>
      <c r="P66" s="324">
        <v>45315</v>
      </c>
      <c r="Q66" s="324">
        <v>45346</v>
      </c>
      <c r="R66" s="225"/>
      <c r="S66" s="300">
        <v>1000</v>
      </c>
      <c r="T66" s="328" t="s">
        <v>147</v>
      </c>
    </row>
    <row r="67" ht="81" customHeight="1" spans="1:20">
      <c r="A67" s="265">
        <v>5</v>
      </c>
      <c r="B67" s="307" t="s">
        <v>157</v>
      </c>
      <c r="C67" s="308" t="s">
        <v>158</v>
      </c>
      <c r="D67" s="301" t="s">
        <v>159</v>
      </c>
      <c r="E67" s="268">
        <v>4</v>
      </c>
      <c r="F67" s="301" t="s">
        <v>160</v>
      </c>
      <c r="G67" s="293">
        <v>3</v>
      </c>
      <c r="H67" s="309" t="s">
        <v>161</v>
      </c>
      <c r="I67" s="293">
        <v>7</v>
      </c>
      <c r="J67" s="293" t="s">
        <v>101</v>
      </c>
      <c r="K67" s="268">
        <v>63</v>
      </c>
      <c r="L67" s="293">
        <v>30</v>
      </c>
      <c r="M67" s="268">
        <v>1890</v>
      </c>
      <c r="N67" s="268">
        <f>1764*2</f>
        <v>3528</v>
      </c>
      <c r="O67" s="293">
        <v>37.8</v>
      </c>
      <c r="P67" s="293" t="s">
        <v>162</v>
      </c>
      <c r="Q67" s="294" t="s">
        <v>163</v>
      </c>
      <c r="R67" s="301"/>
      <c r="S67" s="296">
        <v>2000</v>
      </c>
      <c r="T67" s="302" t="s">
        <v>147</v>
      </c>
    </row>
    <row r="68" spans="1:20">
      <c r="A68" s="262"/>
      <c r="B68" s="244" t="s">
        <v>32</v>
      </c>
      <c r="C68" s="310"/>
      <c r="D68" s="264"/>
      <c r="E68" s="264"/>
      <c r="F68" s="264"/>
      <c r="G68" s="264"/>
      <c r="H68" s="264"/>
      <c r="I68" s="325"/>
      <c r="J68" s="264"/>
      <c r="K68" s="264"/>
      <c r="L68" s="264"/>
      <c r="M68" s="264"/>
      <c r="N68" s="264"/>
      <c r="O68" s="264"/>
      <c r="P68" s="264"/>
      <c r="Q68" s="264"/>
      <c r="R68" s="264"/>
      <c r="T68" s="302" t="s">
        <v>147</v>
      </c>
    </row>
    <row r="69" ht="25.5" spans="1:20">
      <c r="A69" s="256"/>
      <c r="B69" s="229" t="s">
        <v>33</v>
      </c>
      <c r="C69" s="257"/>
      <c r="D69" s="258"/>
      <c r="E69" s="311">
        <f>SUM(E63:E68)</f>
        <v>5</v>
      </c>
      <c r="F69" s="258"/>
      <c r="G69" s="312">
        <f>SUM(G63:G68)</f>
        <v>17</v>
      </c>
      <c r="H69" s="312"/>
      <c r="I69" s="311">
        <f>SUM(I63:I68)</f>
        <v>86</v>
      </c>
      <c r="J69" s="312"/>
      <c r="K69" s="312">
        <f>SUM(K63:K68)</f>
        <v>315</v>
      </c>
      <c r="L69" s="312"/>
      <c r="M69" s="312">
        <f>SUM(M63:M68)</f>
        <v>7812</v>
      </c>
      <c r="N69" s="312">
        <f>SUM(N63:N68)</f>
        <v>9450</v>
      </c>
      <c r="O69" s="326">
        <f>SUM(O63:O68)</f>
        <v>147.42</v>
      </c>
      <c r="P69" s="258"/>
      <c r="Q69" s="258"/>
      <c r="R69" s="258"/>
      <c r="T69" s="302" t="s">
        <v>164</v>
      </c>
    </row>
    <row r="70" ht="27" customHeight="1" spans="1:18">
      <c r="A70" s="313"/>
      <c r="B70" s="314" t="s">
        <v>34</v>
      </c>
      <c r="C70" s="315"/>
      <c r="D70" s="316"/>
      <c r="E70" s="317">
        <f>E31+E52+E69</f>
        <v>78</v>
      </c>
      <c r="F70" s="317"/>
      <c r="G70" s="317">
        <f>G31+G52+G69</f>
        <v>89</v>
      </c>
      <c r="H70" s="317"/>
      <c r="I70" s="317">
        <f>I31+I52+I69</f>
        <v>182</v>
      </c>
      <c r="J70" s="317"/>
      <c r="K70" s="317">
        <f>K31+K52+K69</f>
        <v>455</v>
      </c>
      <c r="L70" s="327"/>
      <c r="M70" s="316">
        <f>M31+M52+M69</f>
        <v>13030</v>
      </c>
      <c r="N70" s="316">
        <f>N31+N52+N69</f>
        <v>17299</v>
      </c>
      <c r="O70" s="316">
        <f>O31+O52+O69</f>
        <v>448.78</v>
      </c>
      <c r="P70" s="327"/>
      <c r="Q70" s="327"/>
      <c r="R70" s="313"/>
    </row>
    <row r="71" ht="45" customHeight="1" spans="1:18">
      <c r="A71" s="318"/>
      <c r="B71" s="137" t="s">
        <v>35</v>
      </c>
      <c r="C71" s="138"/>
      <c r="D71" s="138"/>
      <c r="E71" s="138"/>
      <c r="F71" s="138"/>
      <c r="G71" s="138"/>
      <c r="H71" s="138"/>
      <c r="I71" s="138"/>
      <c r="J71" s="138"/>
      <c r="K71" s="138"/>
      <c r="L71" s="138"/>
      <c r="M71" s="138"/>
      <c r="N71" s="138"/>
      <c r="O71" s="138"/>
      <c r="P71" s="138"/>
      <c r="Q71" s="138"/>
      <c r="R71" s="161"/>
    </row>
    <row r="72" ht="14.25" customHeight="1" spans="1:18">
      <c r="A72" s="139"/>
      <c r="B72" s="142" t="s">
        <v>36</v>
      </c>
      <c r="C72" s="143"/>
      <c r="D72" s="319">
        <v>78</v>
      </c>
      <c r="E72" s="139"/>
      <c r="F72" s="139"/>
      <c r="G72" s="139"/>
      <c r="H72" s="139"/>
      <c r="I72" s="139"/>
      <c r="J72" s="139"/>
      <c r="K72" s="124"/>
      <c r="L72" s="124"/>
      <c r="M72" s="124"/>
      <c r="N72" s="124"/>
      <c r="O72" s="124"/>
      <c r="P72" s="124"/>
      <c r="Q72" s="124"/>
      <c r="R72" s="124"/>
    </row>
    <row r="73" spans="1:18">
      <c r="A73" s="124"/>
      <c r="B73" s="142" t="s">
        <v>37</v>
      </c>
      <c r="C73" s="143"/>
      <c r="D73" s="320">
        <v>89</v>
      </c>
      <c r="E73" s="124"/>
      <c r="F73" s="124"/>
      <c r="G73" s="139"/>
      <c r="H73" s="124"/>
      <c r="I73" s="124"/>
      <c r="J73" s="155"/>
      <c r="K73" s="155"/>
      <c r="L73" s="155"/>
      <c r="M73" s="124"/>
      <c r="N73" s="124"/>
      <c r="O73" s="124"/>
      <c r="P73" s="124"/>
      <c r="Q73" s="124"/>
      <c r="R73" s="124"/>
    </row>
    <row r="74" ht="16.5" customHeight="1" spans="1:18">
      <c r="A74" s="124"/>
      <c r="B74" s="142" t="s">
        <v>38</v>
      </c>
      <c r="C74" s="143"/>
      <c r="D74" s="320">
        <v>182</v>
      </c>
      <c r="E74" s="124"/>
      <c r="F74" s="124"/>
      <c r="G74" s="124"/>
      <c r="H74" s="124"/>
      <c r="I74" s="139"/>
      <c r="J74" s="124"/>
      <c r="K74" s="124"/>
      <c r="L74" s="124"/>
      <c r="M74" s="124"/>
      <c r="N74" s="124"/>
      <c r="O74" s="124"/>
      <c r="P74" s="124"/>
      <c r="Q74" s="124"/>
      <c r="R74" s="124"/>
    </row>
    <row r="75" spans="1:18">
      <c r="A75" s="124"/>
      <c r="B75" s="142" t="s">
        <v>39</v>
      </c>
      <c r="C75" s="143"/>
      <c r="D75" s="320">
        <f>SUM(D72:D74)</f>
        <v>349</v>
      </c>
      <c r="E75" s="139"/>
      <c r="F75" s="124"/>
      <c r="G75" s="139"/>
      <c r="H75" s="124"/>
      <c r="I75" s="139"/>
      <c r="J75" s="124"/>
      <c r="K75" s="124"/>
      <c r="L75" s="124"/>
      <c r="M75" s="124"/>
      <c r="N75" s="124"/>
      <c r="O75" s="124"/>
      <c r="P75" s="124"/>
      <c r="Q75" s="124"/>
      <c r="R75" s="124"/>
    </row>
    <row r="76" spans="1:9">
      <c r="A76" s="321" t="s">
        <v>40</v>
      </c>
      <c r="B76" s="321"/>
      <c r="C76" s="321"/>
      <c r="D76" s="321"/>
      <c r="E76" s="321"/>
      <c r="F76" s="321"/>
      <c r="G76" s="321"/>
      <c r="H76" s="321"/>
      <c r="I76" s="321"/>
    </row>
  </sheetData>
  <mergeCells count="22">
    <mergeCell ref="D4:I4"/>
    <mergeCell ref="D5:E5"/>
    <mergeCell ref="F5:G5"/>
    <mergeCell ref="H5:I5"/>
    <mergeCell ref="B70:C70"/>
    <mergeCell ref="B71:R71"/>
    <mergeCell ref="B72:C72"/>
    <mergeCell ref="B73:C73"/>
    <mergeCell ref="B74:C74"/>
    <mergeCell ref="B75:C75"/>
    <mergeCell ref="A4:A6"/>
    <mergeCell ref="B4:B6"/>
    <mergeCell ref="C4:C6"/>
    <mergeCell ref="J4:J6"/>
    <mergeCell ref="K4:K6"/>
    <mergeCell ref="L4:L6"/>
    <mergeCell ref="M4:M6"/>
    <mergeCell ref="N4:N6"/>
    <mergeCell ref="O4:O6"/>
    <mergeCell ref="P4:P6"/>
    <mergeCell ref="Q4:Q6"/>
    <mergeCell ref="R4:R6"/>
  </mergeCells>
  <printOptions horizontalCentered="1" verticalCentered="1"/>
  <pageMargins left="0.236220472440945" right="0.196850393700787" top="0.511811023622047" bottom="0.511811023622047" header="0" footer="0"/>
  <pageSetup paperSize="9" scale="78" orientation="landscape" horizontalDpi="360" verticalDpi="360"/>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34"/>
  <sheetViews>
    <sheetView zoomScale="90" zoomScaleNormal="90" topLeftCell="B1" workbookViewId="0">
      <pane ySplit="7" topLeftCell="A8" activePane="bottomLeft" state="frozen"/>
      <selection/>
      <selection pane="bottomLeft" activeCell="D24" sqref="D24"/>
    </sheetView>
  </sheetViews>
  <sheetFormatPr defaultColWidth="9" defaultRowHeight="15"/>
  <cols>
    <col min="1" max="1" width="3.57142857142857" customWidth="1"/>
    <col min="2" max="2" width="9.28571428571429" customWidth="1"/>
    <col min="3" max="3" width="25.2857142857143" customWidth="1"/>
    <col min="4" max="4" width="13.2857142857143" customWidth="1"/>
    <col min="5" max="5" width="7.57142857142857" customWidth="1"/>
    <col min="6" max="6" width="9.57142857142857" customWidth="1"/>
    <col min="7" max="7" width="8.71428571428571" customWidth="1"/>
    <col min="8" max="8" width="13.2857142857143" customWidth="1"/>
    <col min="9" max="9" width="9.85714285714286" customWidth="1"/>
    <col min="10" max="10" width="9.14285714285714" customWidth="1"/>
    <col min="11" max="11" width="6.28571428571429" customWidth="1"/>
    <col min="12" max="12" width="11.4285714285714" customWidth="1"/>
    <col min="13" max="13" width="10.7142857142857" customWidth="1"/>
    <col min="14" max="14" width="7.28571428571429" customWidth="1"/>
    <col min="15" max="15" width="8.71428571428571" customWidth="1"/>
    <col min="16" max="16" width="9.85714285714286" customWidth="1"/>
    <col min="17" max="17" width="9.28571428571429" customWidth="1"/>
    <col min="18" max="18" width="11.4285714285714" customWidth="1"/>
  </cols>
  <sheetData>
    <row r="1" s="104" customFormat="1" ht="22.5" spans="1:19">
      <c r="A1" s="106"/>
      <c r="B1" s="107"/>
      <c r="C1" s="107"/>
      <c r="D1" s="107"/>
      <c r="E1" s="107"/>
      <c r="F1" s="107"/>
      <c r="G1" s="107"/>
      <c r="H1" s="107"/>
      <c r="I1" s="107"/>
      <c r="J1" s="107"/>
      <c r="K1" s="107"/>
      <c r="L1" s="107"/>
      <c r="M1" s="107"/>
      <c r="N1" s="107"/>
      <c r="O1" s="107"/>
      <c r="P1" s="107"/>
      <c r="Q1" s="107"/>
      <c r="R1" s="156" t="s">
        <v>165</v>
      </c>
      <c r="S1" s="107"/>
    </row>
    <row r="2" s="104" customFormat="1" ht="29.25" customHeight="1" spans="1:19">
      <c r="A2" s="108" t="s">
        <v>166</v>
      </c>
      <c r="B2" s="108"/>
      <c r="C2" s="108"/>
      <c r="D2" s="108"/>
      <c r="E2" s="108"/>
      <c r="F2" s="108"/>
      <c r="G2" s="108"/>
      <c r="H2" s="108"/>
      <c r="I2" s="108"/>
      <c r="J2" s="108"/>
      <c r="K2" s="108"/>
      <c r="L2" s="108"/>
      <c r="M2" s="108"/>
      <c r="N2" s="108"/>
      <c r="O2" s="108"/>
      <c r="P2" s="108"/>
      <c r="Q2" s="108"/>
      <c r="R2" s="108"/>
      <c r="S2" s="157"/>
    </row>
    <row r="3" s="104" customFormat="1" ht="21" customHeight="1" spans="1:19">
      <c r="A3" s="109" t="s">
        <v>167</v>
      </c>
      <c r="B3" s="109"/>
      <c r="C3" s="109"/>
      <c r="D3" s="109"/>
      <c r="E3" s="109"/>
      <c r="F3" s="109"/>
      <c r="G3" s="109"/>
      <c r="H3" s="109"/>
      <c r="I3" s="109"/>
      <c r="J3" s="109"/>
      <c r="K3" s="109"/>
      <c r="L3" s="109"/>
      <c r="M3" s="109"/>
      <c r="N3" s="109"/>
      <c r="O3" s="109"/>
      <c r="P3" s="109"/>
      <c r="Q3" s="109"/>
      <c r="R3" s="109"/>
      <c r="S3" s="158"/>
    </row>
    <row r="4" s="104" customFormat="1" ht="42" customHeight="1" spans="1:18">
      <c r="A4" s="110" t="s">
        <v>2</v>
      </c>
      <c r="B4" s="111" t="s">
        <v>168</v>
      </c>
      <c r="C4" s="111" t="s">
        <v>169</v>
      </c>
      <c r="D4" s="112" t="s">
        <v>170</v>
      </c>
      <c r="E4" s="112"/>
      <c r="F4" s="112"/>
      <c r="G4" s="112"/>
      <c r="H4" s="112"/>
      <c r="I4" s="112"/>
      <c r="J4" s="110" t="s">
        <v>6</v>
      </c>
      <c r="K4" s="144" t="s">
        <v>171</v>
      </c>
      <c r="L4" s="110" t="s">
        <v>8</v>
      </c>
      <c r="M4" s="110" t="s">
        <v>9</v>
      </c>
      <c r="N4" s="110" t="s">
        <v>10</v>
      </c>
      <c r="O4" s="110" t="s">
        <v>172</v>
      </c>
      <c r="P4" s="110" t="s">
        <v>12</v>
      </c>
      <c r="Q4" s="110" t="s">
        <v>13</v>
      </c>
      <c r="R4" s="8" t="s">
        <v>14</v>
      </c>
    </row>
    <row r="5" s="104" customFormat="1" ht="40.5" customHeight="1" spans="1:18">
      <c r="A5" s="113"/>
      <c r="B5" s="114"/>
      <c r="C5" s="114"/>
      <c r="D5" s="112" t="s">
        <v>173</v>
      </c>
      <c r="E5" s="112"/>
      <c r="F5" s="8" t="s">
        <v>174</v>
      </c>
      <c r="G5" s="8"/>
      <c r="H5" s="8" t="s">
        <v>175</v>
      </c>
      <c r="I5" s="8"/>
      <c r="J5" s="113"/>
      <c r="K5" s="145"/>
      <c r="L5" s="113"/>
      <c r="M5" s="113"/>
      <c r="N5" s="113"/>
      <c r="O5" s="113"/>
      <c r="P5" s="113"/>
      <c r="Q5" s="113"/>
      <c r="R5" s="8"/>
    </row>
    <row r="6" s="104" customFormat="1" spans="1:18">
      <c r="A6" s="115"/>
      <c r="B6" s="116"/>
      <c r="C6" s="116"/>
      <c r="D6" s="115" t="s">
        <v>18</v>
      </c>
      <c r="E6" s="115" t="s">
        <v>176</v>
      </c>
      <c r="F6" s="115" t="s">
        <v>18</v>
      </c>
      <c r="G6" s="115" t="s">
        <v>176</v>
      </c>
      <c r="H6" s="115" t="s">
        <v>18</v>
      </c>
      <c r="I6" s="115" t="s">
        <v>176</v>
      </c>
      <c r="J6" s="115"/>
      <c r="K6" s="146"/>
      <c r="L6" s="115"/>
      <c r="M6" s="115"/>
      <c r="N6" s="115"/>
      <c r="O6" s="115"/>
      <c r="P6" s="115"/>
      <c r="Q6" s="115"/>
      <c r="R6" s="8"/>
    </row>
    <row r="7" s="105" customFormat="1" ht="15.75" customHeight="1" spans="1:18">
      <c r="A7" s="117">
        <v>1</v>
      </c>
      <c r="B7" s="117">
        <f>A7+1</f>
        <v>2</v>
      </c>
      <c r="C7" s="117">
        <f t="shared" ref="C7" si="0">B7+1</f>
        <v>3</v>
      </c>
      <c r="D7" s="117">
        <f t="shared" ref="D7" si="1">C7+1</f>
        <v>4</v>
      </c>
      <c r="E7" s="117">
        <v>5</v>
      </c>
      <c r="F7" s="117">
        <v>6</v>
      </c>
      <c r="G7" s="117">
        <v>7</v>
      </c>
      <c r="H7" s="117">
        <v>8</v>
      </c>
      <c r="I7" s="117">
        <v>9</v>
      </c>
      <c r="J7" s="117">
        <v>10</v>
      </c>
      <c r="K7" s="117">
        <f t="shared" ref="K7" si="2">J7+1</f>
        <v>11</v>
      </c>
      <c r="L7" s="117">
        <f t="shared" ref="L7" si="3">K7+1</f>
        <v>12</v>
      </c>
      <c r="M7" s="117" t="s">
        <v>20</v>
      </c>
      <c r="N7" s="117">
        <v>14</v>
      </c>
      <c r="O7" s="117">
        <f t="shared" ref="O7" si="4">N7+1</f>
        <v>15</v>
      </c>
      <c r="P7" s="117">
        <f t="shared" ref="P7" si="5">O7+1</f>
        <v>16</v>
      </c>
      <c r="Q7" s="117">
        <f t="shared" ref="Q7" si="6">P7+1</f>
        <v>17</v>
      </c>
      <c r="R7" s="117">
        <f t="shared" ref="R7" si="7">Q7+1</f>
        <v>18</v>
      </c>
    </row>
    <row r="8" s="104" customFormat="1" ht="19.5" customHeight="1" spans="1:19">
      <c r="A8" s="118"/>
      <c r="B8" s="67" t="s">
        <v>177</v>
      </c>
      <c r="C8" s="77"/>
      <c r="D8" s="119"/>
      <c r="E8" s="119"/>
      <c r="F8" s="119"/>
      <c r="G8" s="119"/>
      <c r="H8" s="118"/>
      <c r="I8" s="118"/>
      <c r="J8" s="118"/>
      <c r="K8" s="118"/>
      <c r="L8" s="118"/>
      <c r="M8" s="118"/>
      <c r="N8" s="118"/>
      <c r="O8" s="118"/>
      <c r="P8" s="118"/>
      <c r="Q8" s="118"/>
      <c r="R8" s="118"/>
      <c r="S8" s="159"/>
    </row>
    <row r="9" s="104" customFormat="1" ht="19.5" customHeight="1" spans="1:19">
      <c r="A9" s="120"/>
      <c r="B9" s="72" t="s">
        <v>32</v>
      </c>
      <c r="C9" s="121"/>
      <c r="D9" s="122"/>
      <c r="E9" s="122"/>
      <c r="F9" s="122"/>
      <c r="G9" s="122"/>
      <c r="H9" s="71"/>
      <c r="I9" s="71"/>
      <c r="J9" s="71"/>
      <c r="K9" s="71"/>
      <c r="L9" s="71"/>
      <c r="M9" s="71"/>
      <c r="N9" s="71"/>
      <c r="O9" s="71"/>
      <c r="P9" s="71"/>
      <c r="Q9" s="71"/>
      <c r="R9" s="71"/>
      <c r="S9" s="159"/>
    </row>
    <row r="10" spans="1:18">
      <c r="A10" s="120"/>
      <c r="B10" s="123"/>
      <c r="C10" s="122"/>
      <c r="D10" s="122"/>
      <c r="E10" s="122"/>
      <c r="F10" s="122"/>
      <c r="G10" s="122"/>
      <c r="H10" s="71"/>
      <c r="I10" s="71"/>
      <c r="J10" s="71"/>
      <c r="K10" s="71"/>
      <c r="L10" s="71"/>
      <c r="M10" s="71"/>
      <c r="N10" s="71"/>
      <c r="O10" s="71"/>
      <c r="P10" s="71"/>
      <c r="Q10" s="71"/>
      <c r="R10" s="71"/>
    </row>
    <row r="11" spans="1:18">
      <c r="A11" s="124"/>
      <c r="B11" s="73" t="s">
        <v>121</v>
      </c>
      <c r="C11" s="73"/>
      <c r="D11" s="73"/>
      <c r="E11" s="73"/>
      <c r="F11" s="73"/>
      <c r="G11" s="73"/>
      <c r="H11" s="73"/>
      <c r="I11" s="73"/>
      <c r="J11" s="147"/>
      <c r="K11" s="124"/>
      <c r="L11" s="124"/>
      <c r="M11" s="124"/>
      <c r="N11" s="124"/>
      <c r="O11" s="124"/>
      <c r="P11" s="124"/>
      <c r="Q11" s="124"/>
      <c r="R11" s="124"/>
    </row>
    <row r="12" ht="21" spans="1:18">
      <c r="A12" s="118"/>
      <c r="B12" s="67" t="s">
        <v>122</v>
      </c>
      <c r="C12" s="77"/>
      <c r="D12" s="119"/>
      <c r="E12" s="119"/>
      <c r="F12" s="119"/>
      <c r="G12" s="119"/>
      <c r="H12" s="118"/>
      <c r="I12" s="118"/>
      <c r="J12" s="118"/>
      <c r="K12" s="118"/>
      <c r="L12" s="118"/>
      <c r="M12" s="118"/>
      <c r="N12" s="118"/>
      <c r="O12" s="118"/>
      <c r="P12" s="118"/>
      <c r="Q12" s="118"/>
      <c r="R12" s="118"/>
    </row>
    <row r="13" s="104" customFormat="1" ht="19.5" customHeight="1" spans="1:19">
      <c r="A13" s="120"/>
      <c r="B13" s="72" t="s">
        <v>32</v>
      </c>
      <c r="C13" s="121"/>
      <c r="D13" s="122"/>
      <c r="E13" s="122"/>
      <c r="F13" s="122"/>
      <c r="G13" s="122"/>
      <c r="H13" s="71"/>
      <c r="I13" s="71"/>
      <c r="J13" s="71"/>
      <c r="K13" s="71"/>
      <c r="L13" s="71"/>
      <c r="M13" s="71"/>
      <c r="N13" s="71"/>
      <c r="O13" s="71"/>
      <c r="P13" s="71"/>
      <c r="Q13" s="71"/>
      <c r="R13" s="71"/>
      <c r="S13" s="159"/>
    </row>
    <row r="14" spans="1:18">
      <c r="A14" s="120"/>
      <c r="B14" s="123"/>
      <c r="C14" s="122"/>
      <c r="D14" s="122"/>
      <c r="E14" s="122"/>
      <c r="F14" s="122"/>
      <c r="G14" s="122"/>
      <c r="H14" s="71"/>
      <c r="I14" s="71"/>
      <c r="J14" s="71"/>
      <c r="K14" s="71"/>
      <c r="L14" s="71"/>
      <c r="M14" s="71"/>
      <c r="N14" s="71"/>
      <c r="O14" s="71"/>
      <c r="P14" s="71"/>
      <c r="Q14" s="71"/>
      <c r="R14" s="71"/>
    </row>
    <row r="15" spans="1:18">
      <c r="A15" s="124"/>
      <c r="B15" s="73" t="s">
        <v>138</v>
      </c>
      <c r="C15" s="73"/>
      <c r="D15" s="73"/>
      <c r="E15" s="73"/>
      <c r="F15" s="73"/>
      <c r="G15" s="73"/>
      <c r="H15" s="73"/>
      <c r="I15" s="73"/>
      <c r="J15" s="147"/>
      <c r="K15" s="124"/>
      <c r="L15" s="124"/>
      <c r="M15" s="124"/>
      <c r="N15" s="124"/>
      <c r="O15" s="124"/>
      <c r="P15" s="124"/>
      <c r="Q15" s="124"/>
      <c r="R15" s="124"/>
    </row>
    <row r="16" ht="21" spans="1:18">
      <c r="A16" s="118"/>
      <c r="B16" s="75" t="s">
        <v>139</v>
      </c>
      <c r="C16" s="118"/>
      <c r="D16" s="118"/>
      <c r="E16" s="118"/>
      <c r="F16" s="118"/>
      <c r="G16" s="118"/>
      <c r="H16" s="118"/>
      <c r="I16" s="118"/>
      <c r="J16" s="118"/>
      <c r="K16" s="118"/>
      <c r="L16" s="118"/>
      <c r="M16" s="118"/>
      <c r="N16" s="118"/>
      <c r="O16" s="118"/>
      <c r="P16" s="118"/>
      <c r="Q16" s="118"/>
      <c r="R16" s="118"/>
    </row>
    <row r="17" spans="1:18">
      <c r="A17" s="118"/>
      <c r="B17" s="72" t="s">
        <v>32</v>
      </c>
      <c r="C17" s="125"/>
      <c r="D17" s="125"/>
      <c r="E17" s="125"/>
      <c r="F17" s="125"/>
      <c r="G17" s="125"/>
      <c r="H17" s="118"/>
      <c r="I17" s="118"/>
      <c r="J17" s="118"/>
      <c r="K17" s="118"/>
      <c r="L17" s="118"/>
      <c r="M17" s="118"/>
      <c r="N17" s="118"/>
      <c r="O17" s="118"/>
      <c r="P17" s="118"/>
      <c r="Q17" s="118"/>
      <c r="R17" s="118"/>
    </row>
    <row r="18" spans="1:18">
      <c r="A18" s="124"/>
      <c r="B18" s="73" t="s">
        <v>178</v>
      </c>
      <c r="C18" s="73"/>
      <c r="D18" s="73"/>
      <c r="E18" s="73"/>
      <c r="F18" s="73"/>
      <c r="G18" s="73"/>
      <c r="H18" s="73"/>
      <c r="I18" s="73"/>
      <c r="J18" s="147"/>
      <c r="K18" s="124"/>
      <c r="L18" s="124"/>
      <c r="M18" s="124"/>
      <c r="N18" s="124"/>
      <c r="O18" s="124"/>
      <c r="P18" s="124"/>
      <c r="Q18" s="124"/>
      <c r="R18" s="124"/>
    </row>
    <row r="19" ht="18.75" spans="1:18">
      <c r="A19" s="126"/>
      <c r="B19" s="77" t="s">
        <v>179</v>
      </c>
      <c r="C19" s="127"/>
      <c r="D19" s="127"/>
      <c r="E19" s="127"/>
      <c r="F19" s="127"/>
      <c r="G19" s="127"/>
      <c r="H19" s="127"/>
      <c r="I19" s="127"/>
      <c r="J19" s="127"/>
      <c r="K19" s="126"/>
      <c r="L19" s="126"/>
      <c r="M19" s="126"/>
      <c r="N19" s="126"/>
      <c r="O19" s="126"/>
      <c r="P19" s="126"/>
      <c r="Q19" s="126"/>
      <c r="R19" s="126"/>
    </row>
    <row r="20" spans="1:18">
      <c r="A20" s="126"/>
      <c r="B20" s="72" t="s">
        <v>32</v>
      </c>
      <c r="C20" s="128"/>
      <c r="D20" s="128"/>
      <c r="E20" s="128"/>
      <c r="F20" s="128"/>
      <c r="G20" s="128"/>
      <c r="H20" s="128"/>
      <c r="I20" s="128"/>
      <c r="J20" s="148"/>
      <c r="K20" s="126"/>
      <c r="L20" s="126"/>
      <c r="M20" s="126"/>
      <c r="N20" s="126"/>
      <c r="O20" s="126"/>
      <c r="P20" s="126"/>
      <c r="Q20" s="126"/>
      <c r="R20" s="126"/>
    </row>
    <row r="21" spans="1:18">
      <c r="A21" s="124"/>
      <c r="B21" s="73" t="s">
        <v>180</v>
      </c>
      <c r="C21" s="73"/>
      <c r="D21" s="73"/>
      <c r="E21" s="73"/>
      <c r="F21" s="73"/>
      <c r="G21" s="73"/>
      <c r="H21" s="73"/>
      <c r="I21" s="73"/>
      <c r="J21" s="147"/>
      <c r="K21" s="124"/>
      <c r="L21" s="124"/>
      <c r="M21" s="124"/>
      <c r="N21" s="124"/>
      <c r="O21" s="124"/>
      <c r="P21" s="124"/>
      <c r="Q21" s="124"/>
      <c r="R21" s="124"/>
    </row>
    <row r="22" ht="21" spans="1:18">
      <c r="A22" s="118"/>
      <c r="B22" s="75" t="s">
        <v>181</v>
      </c>
      <c r="C22" s="125"/>
      <c r="D22" s="125"/>
      <c r="E22" s="125"/>
      <c r="F22" s="125"/>
      <c r="G22" s="125"/>
      <c r="H22" s="118"/>
      <c r="I22" s="118"/>
      <c r="J22" s="118"/>
      <c r="K22" s="118"/>
      <c r="L22" s="118"/>
      <c r="M22" s="118"/>
      <c r="N22" s="118"/>
      <c r="O22" s="118"/>
      <c r="P22" s="118"/>
      <c r="Q22" s="118"/>
      <c r="R22" s="118"/>
    </row>
    <row r="23" ht="30" spans="1:18">
      <c r="A23" s="129">
        <v>1</v>
      </c>
      <c r="B23" s="130" t="s">
        <v>182</v>
      </c>
      <c r="C23" s="125"/>
      <c r="D23" s="125"/>
      <c r="E23" s="125"/>
      <c r="F23" s="125"/>
      <c r="G23" s="125"/>
      <c r="H23" s="131" t="s">
        <v>183</v>
      </c>
      <c r="I23" s="131">
        <f>K23*L23</f>
        <v>1890</v>
      </c>
      <c r="J23" s="118"/>
      <c r="K23" s="131">
        <v>63</v>
      </c>
      <c r="L23" s="131">
        <v>30</v>
      </c>
      <c r="M23" s="131">
        <f>K23*L23</f>
        <v>1890</v>
      </c>
      <c r="N23" s="131">
        <f>M23</f>
        <v>1890</v>
      </c>
      <c r="O23" s="131">
        <v>30.5</v>
      </c>
      <c r="P23" s="149">
        <v>45650</v>
      </c>
      <c r="Q23" s="149">
        <v>45650</v>
      </c>
      <c r="R23" s="160" t="s">
        <v>147</v>
      </c>
    </row>
    <row r="24" ht="30" spans="1:21">
      <c r="A24" s="129">
        <v>2</v>
      </c>
      <c r="B24" s="130" t="s">
        <v>184</v>
      </c>
      <c r="C24" s="125"/>
      <c r="D24" s="125"/>
      <c r="E24" s="125"/>
      <c r="F24" s="125"/>
      <c r="G24" s="125"/>
      <c r="H24" s="131" t="s">
        <v>183</v>
      </c>
      <c r="I24" s="131">
        <f>K24*L24</f>
        <v>1890</v>
      </c>
      <c r="J24" s="118"/>
      <c r="K24" s="131">
        <v>63</v>
      </c>
      <c r="L24" s="131">
        <v>30</v>
      </c>
      <c r="M24" s="131">
        <f t="shared" ref="M24:M26" si="8">K24*L24</f>
        <v>1890</v>
      </c>
      <c r="N24" s="131">
        <f>M24</f>
        <v>1890</v>
      </c>
      <c r="O24" s="131">
        <v>30.5</v>
      </c>
      <c r="P24" s="149">
        <v>45589</v>
      </c>
      <c r="Q24" s="149">
        <v>45589</v>
      </c>
      <c r="R24" s="160" t="s">
        <v>147</v>
      </c>
      <c r="T24">
        <f>O23+O24+O25</f>
        <v>102.03</v>
      </c>
      <c r="U24">
        <f>T24*4</f>
        <v>408.12</v>
      </c>
    </row>
    <row r="25" ht="30" spans="1:18">
      <c r="A25" s="129">
        <v>3</v>
      </c>
      <c r="B25" s="130" t="s">
        <v>185</v>
      </c>
      <c r="C25" s="125"/>
      <c r="D25" s="125"/>
      <c r="E25" s="125"/>
      <c r="F25" s="125"/>
      <c r="G25" s="125"/>
      <c r="H25" s="131" t="s">
        <v>183</v>
      </c>
      <c r="I25" s="131">
        <f>K25*L25</f>
        <v>12600</v>
      </c>
      <c r="J25" s="118"/>
      <c r="K25" s="131">
        <v>63</v>
      </c>
      <c r="L25" s="131">
        <v>200</v>
      </c>
      <c r="M25" s="131">
        <f t="shared" si="8"/>
        <v>12600</v>
      </c>
      <c r="N25" s="131">
        <f>M25</f>
        <v>12600</v>
      </c>
      <c r="O25" s="131">
        <v>41.03</v>
      </c>
      <c r="P25" s="149">
        <v>45375</v>
      </c>
      <c r="Q25" s="149">
        <v>45375</v>
      </c>
      <c r="R25" s="160" t="s">
        <v>147</v>
      </c>
    </row>
    <row r="26" s="104" customFormat="1" ht="36" customHeight="1" spans="1:21">
      <c r="A26" s="78">
        <v>4</v>
      </c>
      <c r="B26" s="132" t="s">
        <v>186</v>
      </c>
      <c r="C26" s="133"/>
      <c r="D26" s="122"/>
      <c r="E26" s="122"/>
      <c r="F26" s="122"/>
      <c r="G26" s="122"/>
      <c r="H26" s="131" t="s">
        <v>183</v>
      </c>
      <c r="I26" s="69">
        <f>K26*L26</f>
        <v>69120</v>
      </c>
      <c r="J26" s="69" t="s">
        <v>187</v>
      </c>
      <c r="K26" s="69">
        <f>576*4</f>
        <v>2304</v>
      </c>
      <c r="L26" s="69">
        <v>30</v>
      </c>
      <c r="M26" s="150">
        <f t="shared" si="8"/>
        <v>69120</v>
      </c>
      <c r="N26" s="69">
        <f>M26</f>
        <v>69120</v>
      </c>
      <c r="O26" s="151">
        <v>133</v>
      </c>
      <c r="P26" s="152">
        <v>45497</v>
      </c>
      <c r="Q26" s="152">
        <v>45467</v>
      </c>
      <c r="R26" s="160" t="s">
        <v>188</v>
      </c>
      <c r="S26" s="159"/>
      <c r="T26" s="104">
        <f>O26</f>
        <v>133</v>
      </c>
      <c r="U26" s="104">
        <f>T26*4</f>
        <v>532</v>
      </c>
    </row>
    <row r="27" spans="1:18">
      <c r="A27" s="124"/>
      <c r="B27" s="73" t="s">
        <v>189</v>
      </c>
      <c r="C27" s="73"/>
      <c r="D27" s="73"/>
      <c r="E27" s="73"/>
      <c r="F27" s="73"/>
      <c r="G27" s="73"/>
      <c r="H27" s="73"/>
      <c r="I27" s="73">
        <f>SUM(I23:I26)</f>
        <v>85500</v>
      </c>
      <c r="J27" s="147"/>
      <c r="K27" s="153">
        <f>SUM(K23:K26)</f>
        <v>2493</v>
      </c>
      <c r="L27" s="153"/>
      <c r="M27" s="153">
        <f>SUM(M23:M26)</f>
        <v>85500</v>
      </c>
      <c r="N27" s="153">
        <f>SUM(N23:N26)</f>
        <v>85500</v>
      </c>
      <c r="O27" s="153">
        <f>SUM(O23:O26)</f>
        <v>235.03</v>
      </c>
      <c r="P27" s="153"/>
      <c r="Q27" s="153"/>
      <c r="R27" s="153"/>
    </row>
    <row r="28" ht="50.25" customHeight="1" spans="1:21">
      <c r="A28" s="82"/>
      <c r="B28" s="134" t="s">
        <v>190</v>
      </c>
      <c r="C28" s="135"/>
      <c r="D28" s="127"/>
      <c r="E28" s="127"/>
      <c r="F28" s="127"/>
      <c r="G28" s="127"/>
      <c r="H28" s="127"/>
      <c r="I28" s="127"/>
      <c r="J28" s="127"/>
      <c r="K28" s="154"/>
      <c r="L28" s="154"/>
      <c r="M28" s="154"/>
      <c r="N28" s="154"/>
      <c r="O28" s="154"/>
      <c r="P28" s="154"/>
      <c r="Q28" s="154"/>
      <c r="R28" s="126"/>
      <c r="U28">
        <f>750-U26</f>
        <v>218</v>
      </c>
    </row>
    <row r="29" ht="45" customHeight="1" spans="1:18">
      <c r="A29" s="136"/>
      <c r="B29" s="137" t="s">
        <v>191</v>
      </c>
      <c r="C29" s="138"/>
      <c r="D29" s="138"/>
      <c r="E29" s="138"/>
      <c r="F29" s="138"/>
      <c r="G29" s="138"/>
      <c r="H29" s="138"/>
      <c r="I29" s="138"/>
      <c r="J29" s="138"/>
      <c r="K29" s="138"/>
      <c r="L29" s="138"/>
      <c r="M29" s="138"/>
      <c r="N29" s="138"/>
      <c r="O29" s="138"/>
      <c r="P29" s="138"/>
      <c r="Q29" s="138"/>
      <c r="R29" s="161"/>
    </row>
    <row r="30" ht="15.75" spans="1:18">
      <c r="A30" s="139"/>
      <c r="B30" s="140" t="s">
        <v>192</v>
      </c>
      <c r="C30" s="141"/>
      <c r="D30" s="139"/>
      <c r="E30" s="139"/>
      <c r="F30" s="139"/>
      <c r="G30" s="139"/>
      <c r="H30" s="139"/>
      <c r="I30" s="139"/>
      <c r="J30" s="139"/>
      <c r="K30" s="124"/>
      <c r="L30" s="124"/>
      <c r="M30" s="124"/>
      <c r="N30" s="124"/>
      <c r="O30" s="124"/>
      <c r="P30" s="124"/>
      <c r="Q30" s="124"/>
      <c r="R30" s="124"/>
    </row>
    <row r="31" ht="15.75" spans="1:18">
      <c r="A31" s="124"/>
      <c r="B31" s="140" t="s">
        <v>37</v>
      </c>
      <c r="C31" s="141"/>
      <c r="D31" s="124"/>
      <c r="E31" s="124"/>
      <c r="F31" s="124"/>
      <c r="G31" s="124"/>
      <c r="H31" s="124"/>
      <c r="I31" s="124"/>
      <c r="J31" s="155"/>
      <c r="K31" s="155"/>
      <c r="L31" s="155"/>
      <c r="M31" s="124"/>
      <c r="N31" s="124"/>
      <c r="O31" s="124"/>
      <c r="P31" s="124"/>
      <c r="Q31" s="124"/>
      <c r="R31" s="124"/>
    </row>
    <row r="32" spans="1:18">
      <c r="A32" s="124"/>
      <c r="B32" s="142" t="s">
        <v>193</v>
      </c>
      <c r="C32" s="143"/>
      <c r="D32" s="124">
        <v>85500</v>
      </c>
      <c r="E32" s="124"/>
      <c r="F32" s="124"/>
      <c r="G32" s="124"/>
      <c r="H32" s="124"/>
      <c r="I32" s="124"/>
      <c r="J32" s="124"/>
      <c r="K32" s="124"/>
      <c r="L32" s="124"/>
      <c r="M32" s="124"/>
      <c r="N32" s="124"/>
      <c r="O32" s="124"/>
      <c r="P32" s="124"/>
      <c r="Q32" s="124"/>
      <c r="R32" s="124"/>
    </row>
    <row r="33" ht="15.75" spans="1:18">
      <c r="A33" s="124"/>
      <c r="B33" s="140" t="s">
        <v>39</v>
      </c>
      <c r="C33" s="141"/>
      <c r="D33" s="124">
        <f>D32</f>
        <v>85500</v>
      </c>
      <c r="E33" s="124"/>
      <c r="F33" s="124"/>
      <c r="G33" s="124"/>
      <c r="H33" s="124"/>
      <c r="I33" s="124"/>
      <c r="J33" s="124"/>
      <c r="K33" s="124"/>
      <c r="L33" s="124"/>
      <c r="M33" s="124"/>
      <c r="N33" s="124"/>
      <c r="O33" s="124"/>
      <c r="P33" s="124"/>
      <c r="Q33" s="124"/>
      <c r="R33" s="124"/>
    </row>
    <row r="34" spans="1:1">
      <c r="A34" s="52" t="s">
        <v>40</v>
      </c>
    </row>
  </sheetData>
  <mergeCells count="24">
    <mergeCell ref="A2:R2"/>
    <mergeCell ref="A3:R3"/>
    <mergeCell ref="D4:I4"/>
    <mergeCell ref="D5:E5"/>
    <mergeCell ref="F5:G5"/>
    <mergeCell ref="H5:I5"/>
    <mergeCell ref="B10:C10"/>
    <mergeCell ref="B14:C14"/>
    <mergeCell ref="B26:C26"/>
    <mergeCell ref="B28:C28"/>
    <mergeCell ref="B29:R29"/>
    <mergeCell ref="B32:C32"/>
    <mergeCell ref="A4:A6"/>
    <mergeCell ref="B4:B6"/>
    <mergeCell ref="C4:C6"/>
    <mergeCell ref="J4:J6"/>
    <mergeCell ref="K4:K6"/>
    <mergeCell ref="L4:L6"/>
    <mergeCell ref="M4:M6"/>
    <mergeCell ref="N4:N6"/>
    <mergeCell ref="O4:O6"/>
    <mergeCell ref="P4:P6"/>
    <mergeCell ref="Q4:Q6"/>
    <mergeCell ref="R4:R6"/>
  </mergeCells>
  <printOptions horizontalCentered="1" verticalCentered="1"/>
  <pageMargins left="0.511811023622047" right="0.433070866141732" top="0.196850393700787" bottom="0.196850393700787" header="0" footer="0"/>
  <pageSetup paperSize="9" scale="75"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38"/>
  <sheetViews>
    <sheetView workbookViewId="0">
      <pane ySplit="8" topLeftCell="A9" activePane="bottomLeft" state="frozen"/>
      <selection/>
      <selection pane="bottomLeft" activeCell="A2" sqref="A2:Y2"/>
    </sheetView>
  </sheetViews>
  <sheetFormatPr defaultColWidth="9" defaultRowHeight="15"/>
  <cols>
    <col min="1" max="1" width="4.85714285714286" customWidth="1"/>
    <col min="2" max="2" width="6" customWidth="1"/>
    <col min="3" max="3" width="18.5714285714286" customWidth="1"/>
    <col min="4" max="4" width="4.71428571428571" customWidth="1"/>
    <col min="5" max="5" width="4.14285714285714" customWidth="1"/>
    <col min="6" max="6" width="3.57142857142857" customWidth="1"/>
    <col min="7" max="7" width="3.71428571428571" customWidth="1"/>
    <col min="8" max="8" width="3.85714285714286" customWidth="1"/>
    <col min="9" max="9" width="5.71428571428571" customWidth="1"/>
    <col min="10" max="10" width="4" customWidth="1"/>
    <col min="11" max="11" width="3.85714285714286" customWidth="1"/>
    <col min="12" max="13" width="5" customWidth="1"/>
    <col min="14" max="14" width="4.28571428571429" customWidth="1"/>
    <col min="15" max="15" width="5.85714285714286" customWidth="1"/>
    <col min="16" max="16" width="6.28571428571429" customWidth="1"/>
    <col min="17" max="17" width="6.85714285714286" customWidth="1"/>
    <col min="18" max="18" width="5.57142857142857" customWidth="1"/>
    <col min="19" max="19" width="5.71428571428571" customWidth="1"/>
    <col min="22" max="22" width="4.57142857142857" customWidth="1"/>
    <col min="23" max="23" width="5.42857142857143" customWidth="1"/>
    <col min="24" max="24" width="4.57142857142857" customWidth="1"/>
    <col min="25" max="25" width="6.28571428571429" customWidth="1"/>
  </cols>
  <sheetData>
    <row r="1" ht="17.25" customHeight="1" spans="1:22">
      <c r="A1" s="55"/>
      <c r="R1" s="53" t="s">
        <v>194</v>
      </c>
      <c r="V1" s="94"/>
    </row>
    <row r="2" ht="23.25" spans="1:25">
      <c r="A2" s="56" t="s">
        <v>195</v>
      </c>
      <c r="B2" s="56"/>
      <c r="C2" s="56"/>
      <c r="D2" s="56"/>
      <c r="E2" s="56"/>
      <c r="F2" s="56"/>
      <c r="G2" s="56"/>
      <c r="H2" s="56"/>
      <c r="I2" s="56"/>
      <c r="J2" s="56"/>
      <c r="K2" s="56"/>
      <c r="L2" s="56"/>
      <c r="M2" s="56"/>
      <c r="N2" s="56"/>
      <c r="O2" s="56"/>
      <c r="P2" s="56"/>
      <c r="Q2" s="56"/>
      <c r="R2" s="56"/>
      <c r="S2" s="56"/>
      <c r="T2" s="56"/>
      <c r="U2" s="56"/>
      <c r="V2" s="56"/>
      <c r="W2" s="56"/>
      <c r="X2" s="56"/>
      <c r="Y2" s="56"/>
    </row>
    <row r="3" spans="1:25">
      <c r="A3" s="57" t="s">
        <v>196</v>
      </c>
      <c r="B3" s="57"/>
      <c r="C3" s="57"/>
      <c r="D3" s="57"/>
      <c r="E3" s="57"/>
      <c r="F3" s="57"/>
      <c r="G3" s="57"/>
      <c r="H3" s="57"/>
      <c r="I3" s="57"/>
      <c r="J3" s="57"/>
      <c r="K3" s="57"/>
      <c r="L3" s="57"/>
      <c r="M3" s="57"/>
      <c r="N3" s="57"/>
      <c r="O3" s="57"/>
      <c r="P3" s="57"/>
      <c r="Q3" s="57"/>
      <c r="R3" s="57"/>
      <c r="S3" s="57"/>
      <c r="T3" s="57"/>
      <c r="U3" s="57"/>
      <c r="V3" s="57"/>
      <c r="W3" s="57"/>
      <c r="X3" s="57"/>
      <c r="Y3" s="57"/>
    </row>
    <row r="4" customHeight="1" spans="1:25">
      <c r="A4" s="58" t="s">
        <v>2</v>
      </c>
      <c r="B4" s="59" t="s">
        <v>197</v>
      </c>
      <c r="C4" s="58" t="s">
        <v>4</v>
      </c>
      <c r="D4" s="60" t="s">
        <v>198</v>
      </c>
      <c r="E4" s="61" t="s">
        <v>199</v>
      </c>
      <c r="F4" s="62"/>
      <c r="G4" s="62"/>
      <c r="H4" s="62"/>
      <c r="I4" s="62"/>
      <c r="J4" s="88" t="s">
        <v>200</v>
      </c>
      <c r="K4" s="88"/>
      <c r="L4" s="88"/>
      <c r="M4" s="88"/>
      <c r="N4" s="88"/>
      <c r="O4" s="88"/>
      <c r="P4" s="88"/>
      <c r="Q4" s="88"/>
      <c r="R4" s="88"/>
      <c r="S4" s="88"/>
      <c r="T4" s="88"/>
      <c r="U4" s="88"/>
      <c r="V4" s="88"/>
      <c r="W4" s="88"/>
      <c r="X4" s="88"/>
      <c r="Y4" s="88"/>
    </row>
    <row r="5" ht="17.25" customHeight="1" spans="1:25">
      <c r="A5" s="58"/>
      <c r="B5" s="63"/>
      <c r="C5" s="58"/>
      <c r="D5" s="60"/>
      <c r="E5" s="64" t="s">
        <v>201</v>
      </c>
      <c r="F5" s="64" t="s">
        <v>202</v>
      </c>
      <c r="G5" s="64" t="s">
        <v>203</v>
      </c>
      <c r="H5" s="64" t="s">
        <v>10</v>
      </c>
      <c r="I5" s="64" t="s">
        <v>204</v>
      </c>
      <c r="J5" s="89" t="s">
        <v>201</v>
      </c>
      <c r="K5" s="90" t="s">
        <v>205</v>
      </c>
      <c r="L5" s="91" t="s">
        <v>206</v>
      </c>
      <c r="M5" s="92"/>
      <c r="N5" s="92"/>
      <c r="O5" s="92"/>
      <c r="P5" s="92"/>
      <c r="Q5" s="92"/>
      <c r="R5" s="92"/>
      <c r="S5" s="92"/>
      <c r="T5" s="92"/>
      <c r="U5" s="92"/>
      <c r="V5" s="95"/>
      <c r="W5" s="90" t="s">
        <v>10</v>
      </c>
      <c r="X5" s="96" t="s">
        <v>207</v>
      </c>
      <c r="Y5" s="96" t="s">
        <v>14</v>
      </c>
    </row>
    <row r="6" ht="81.75" customHeight="1" spans="1:25">
      <c r="A6" s="58"/>
      <c r="B6" s="63"/>
      <c r="C6" s="58"/>
      <c r="D6" s="60"/>
      <c r="E6" s="64"/>
      <c r="F6" s="64"/>
      <c r="G6" s="64"/>
      <c r="H6" s="64"/>
      <c r="I6" s="64" t="s">
        <v>208</v>
      </c>
      <c r="J6" s="89"/>
      <c r="K6" s="60"/>
      <c r="L6" s="58" t="s">
        <v>209</v>
      </c>
      <c r="M6" s="58"/>
      <c r="N6" s="58" t="s">
        <v>210</v>
      </c>
      <c r="O6" s="58"/>
      <c r="P6" s="93" t="s">
        <v>211</v>
      </c>
      <c r="Q6" s="97"/>
      <c r="R6" s="93" t="s">
        <v>212</v>
      </c>
      <c r="S6" s="97"/>
      <c r="T6" s="98" t="s">
        <v>213</v>
      </c>
      <c r="U6" s="99"/>
      <c r="V6" s="100"/>
      <c r="W6" s="60"/>
      <c r="X6" s="96"/>
      <c r="Y6" s="96"/>
    </row>
    <row r="7" ht="46.5" customHeight="1" spans="1:25">
      <c r="A7" s="58"/>
      <c r="B7" s="65"/>
      <c r="C7" s="58"/>
      <c r="D7" s="60"/>
      <c r="E7" s="64"/>
      <c r="F7" s="64"/>
      <c r="G7" s="64"/>
      <c r="H7" s="64"/>
      <c r="I7" s="64"/>
      <c r="J7" s="90"/>
      <c r="K7" s="60"/>
      <c r="L7" s="60" t="s">
        <v>214</v>
      </c>
      <c r="M7" s="60" t="s">
        <v>215</v>
      </c>
      <c r="N7" s="60" t="s">
        <v>214</v>
      </c>
      <c r="O7" s="60" t="s">
        <v>215</v>
      </c>
      <c r="P7" s="60" t="s">
        <v>214</v>
      </c>
      <c r="Q7" s="60" t="s">
        <v>215</v>
      </c>
      <c r="R7" s="60" t="s">
        <v>214</v>
      </c>
      <c r="S7" s="60" t="s">
        <v>215</v>
      </c>
      <c r="T7" s="60" t="s">
        <v>216</v>
      </c>
      <c r="U7" s="60" t="s">
        <v>217</v>
      </c>
      <c r="V7" s="60" t="s">
        <v>218</v>
      </c>
      <c r="W7" s="60"/>
      <c r="X7" s="101"/>
      <c r="Y7" s="101"/>
    </row>
    <row r="8" spans="1:25">
      <c r="A8" s="66">
        <v>1</v>
      </c>
      <c r="B8" s="66">
        <f>A8+1</f>
        <v>2</v>
      </c>
      <c r="C8" s="66">
        <f>B8+1</f>
        <v>3</v>
      </c>
      <c r="D8" s="66">
        <f t="shared" ref="D8:T8" si="0">C8+1</f>
        <v>4</v>
      </c>
      <c r="E8" s="66">
        <f t="shared" si="0"/>
        <v>5</v>
      </c>
      <c r="F8" s="66">
        <f t="shared" si="0"/>
        <v>6</v>
      </c>
      <c r="G8" s="66">
        <f t="shared" si="0"/>
        <v>7</v>
      </c>
      <c r="H8" s="66">
        <f t="shared" si="0"/>
        <v>8</v>
      </c>
      <c r="I8" s="66">
        <f t="shared" si="0"/>
        <v>9</v>
      </c>
      <c r="J8" s="66">
        <f t="shared" si="0"/>
        <v>10</v>
      </c>
      <c r="K8" s="66">
        <f t="shared" si="0"/>
        <v>11</v>
      </c>
      <c r="L8" s="66">
        <f t="shared" si="0"/>
        <v>12</v>
      </c>
      <c r="M8" s="66">
        <f t="shared" si="0"/>
        <v>13</v>
      </c>
      <c r="N8" s="66">
        <f t="shared" si="0"/>
        <v>14</v>
      </c>
      <c r="O8" s="66">
        <f t="shared" si="0"/>
        <v>15</v>
      </c>
      <c r="P8" s="66">
        <f t="shared" si="0"/>
        <v>16</v>
      </c>
      <c r="Q8" s="66">
        <f t="shared" si="0"/>
        <v>17</v>
      </c>
      <c r="R8" s="66">
        <f t="shared" si="0"/>
        <v>18</v>
      </c>
      <c r="S8" s="66">
        <f t="shared" si="0"/>
        <v>19</v>
      </c>
      <c r="T8" s="66">
        <f t="shared" si="0"/>
        <v>20</v>
      </c>
      <c r="U8" s="66">
        <v>21</v>
      </c>
      <c r="V8" s="66">
        <v>22</v>
      </c>
      <c r="W8" s="66">
        <v>23</v>
      </c>
      <c r="X8" s="66">
        <v>24</v>
      </c>
      <c r="Y8" s="66">
        <f t="shared" ref="Y8" si="1">X8+1</f>
        <v>25</v>
      </c>
    </row>
    <row r="9" ht="21" spans="1:25">
      <c r="A9" s="67" t="s">
        <v>21</v>
      </c>
      <c r="B9" s="68"/>
      <c r="C9" s="68"/>
      <c r="D9" s="68"/>
      <c r="E9" s="68"/>
      <c r="F9" s="68"/>
      <c r="G9" s="68"/>
      <c r="H9" s="68"/>
      <c r="I9" s="68"/>
      <c r="J9" s="68"/>
      <c r="K9" s="68"/>
      <c r="L9" s="68"/>
      <c r="M9" s="68"/>
      <c r="N9" s="68"/>
      <c r="O9" s="68"/>
      <c r="P9" s="68"/>
      <c r="Q9" s="68"/>
      <c r="R9" s="68"/>
      <c r="S9" s="68"/>
      <c r="T9" s="68"/>
      <c r="U9" s="68"/>
      <c r="V9" s="68"/>
      <c r="W9" s="68"/>
      <c r="X9" s="68"/>
      <c r="Y9" s="68"/>
    </row>
    <row r="10" spans="1:25">
      <c r="A10" s="69" t="s">
        <v>219</v>
      </c>
      <c r="B10" s="69"/>
      <c r="C10" s="69"/>
      <c r="D10" s="69"/>
      <c r="E10" s="69"/>
      <c r="F10" s="69"/>
      <c r="G10" s="69"/>
      <c r="H10" s="69"/>
      <c r="I10" s="69"/>
      <c r="J10" s="69"/>
      <c r="K10" s="69"/>
      <c r="L10" s="69"/>
      <c r="M10" s="69"/>
      <c r="N10" s="69"/>
      <c r="O10" s="69"/>
      <c r="P10" s="69"/>
      <c r="Q10" s="69"/>
      <c r="R10" s="69"/>
      <c r="S10" s="69"/>
      <c r="T10" s="69"/>
      <c r="U10" s="69"/>
      <c r="V10" s="69"/>
      <c r="W10" s="69"/>
      <c r="X10" s="69"/>
      <c r="Y10" s="69"/>
    </row>
    <row r="11" spans="1:25">
      <c r="A11" s="70">
        <v>1</v>
      </c>
      <c r="B11" s="71"/>
      <c r="C11" s="71"/>
      <c r="D11" s="71"/>
      <c r="E11" s="71"/>
      <c r="F11" s="71"/>
      <c r="G11" s="71"/>
      <c r="H11" s="71"/>
      <c r="I11" s="71"/>
      <c r="J11" s="71"/>
      <c r="K11" s="71"/>
      <c r="L11" s="71"/>
      <c r="M11" s="71"/>
      <c r="N11" s="71"/>
      <c r="O11" s="71"/>
      <c r="P11" s="71"/>
      <c r="Q11" s="71"/>
      <c r="R11" s="71"/>
      <c r="S11" s="71"/>
      <c r="T11" s="71"/>
      <c r="U11" s="71"/>
      <c r="V11" s="71"/>
      <c r="W11" s="71"/>
      <c r="X11" s="71"/>
      <c r="Y11" s="71"/>
    </row>
    <row r="12" spans="1:25">
      <c r="A12" s="72" t="s">
        <v>32</v>
      </c>
      <c r="B12" s="71"/>
      <c r="C12" s="71"/>
      <c r="D12" s="71"/>
      <c r="E12" s="71"/>
      <c r="F12" s="71"/>
      <c r="G12" s="71"/>
      <c r="H12" s="71"/>
      <c r="I12" s="71"/>
      <c r="J12" s="71"/>
      <c r="K12" s="71"/>
      <c r="L12" s="71"/>
      <c r="M12" s="71"/>
      <c r="N12" s="71"/>
      <c r="O12" s="71"/>
      <c r="P12" s="71"/>
      <c r="Q12" s="71"/>
      <c r="R12" s="71"/>
      <c r="S12" s="71"/>
      <c r="T12" s="71"/>
      <c r="U12" s="71"/>
      <c r="V12" s="71"/>
      <c r="W12" s="71"/>
      <c r="X12" s="71"/>
      <c r="Y12" s="71"/>
    </row>
    <row r="13" spans="1:25">
      <c r="A13" s="73" t="s">
        <v>121</v>
      </c>
      <c r="B13" s="74"/>
      <c r="C13" s="74"/>
      <c r="D13" s="74"/>
      <c r="E13" s="74"/>
      <c r="F13" s="74"/>
      <c r="G13" s="74"/>
      <c r="H13" s="74"/>
      <c r="I13" s="74"/>
      <c r="J13" s="74"/>
      <c r="K13" s="74"/>
      <c r="L13" s="74"/>
      <c r="M13" s="74"/>
      <c r="N13" s="74"/>
      <c r="O13" s="74"/>
      <c r="P13" s="74"/>
      <c r="Q13" s="74"/>
      <c r="R13" s="74"/>
      <c r="S13" s="74"/>
      <c r="T13" s="74"/>
      <c r="U13" s="74"/>
      <c r="V13" s="74"/>
      <c r="W13" s="74"/>
      <c r="X13" s="74"/>
      <c r="Y13" s="74"/>
    </row>
    <row r="14" ht="21" spans="1:25">
      <c r="A14" s="67" t="s">
        <v>122</v>
      </c>
      <c r="B14" s="71"/>
      <c r="C14" s="71"/>
      <c r="D14" s="71"/>
      <c r="E14" s="71"/>
      <c r="F14" s="71"/>
      <c r="G14" s="71"/>
      <c r="H14" s="71"/>
      <c r="I14" s="71"/>
      <c r="J14" s="71"/>
      <c r="K14" s="71"/>
      <c r="L14" s="71"/>
      <c r="M14" s="71"/>
      <c r="N14" s="71"/>
      <c r="O14" s="71"/>
      <c r="P14" s="71"/>
      <c r="Q14" s="71"/>
      <c r="R14" s="71"/>
      <c r="S14" s="71"/>
      <c r="T14" s="71"/>
      <c r="U14" s="71"/>
      <c r="V14" s="71"/>
      <c r="W14" s="71"/>
      <c r="X14" s="71"/>
      <c r="Y14" s="71"/>
    </row>
    <row r="15" spans="1:25">
      <c r="A15" s="69" t="s">
        <v>219</v>
      </c>
      <c r="B15" s="71"/>
      <c r="C15" s="71"/>
      <c r="D15" s="71"/>
      <c r="E15" s="71"/>
      <c r="F15" s="71"/>
      <c r="G15" s="71"/>
      <c r="H15" s="71"/>
      <c r="I15" s="71"/>
      <c r="J15" s="71"/>
      <c r="K15" s="71"/>
      <c r="L15" s="71"/>
      <c r="M15" s="71"/>
      <c r="N15" s="71"/>
      <c r="O15" s="71"/>
      <c r="P15" s="71"/>
      <c r="Q15" s="71"/>
      <c r="R15" s="71"/>
      <c r="S15" s="71"/>
      <c r="T15" s="71"/>
      <c r="U15" s="71"/>
      <c r="V15" s="71"/>
      <c r="W15" s="71"/>
      <c r="X15" s="71"/>
      <c r="Y15" s="71"/>
    </row>
    <row r="16" spans="1:25">
      <c r="A16" s="70">
        <v>2</v>
      </c>
      <c r="B16" s="71"/>
      <c r="C16" s="71"/>
      <c r="D16" s="71"/>
      <c r="E16" s="71"/>
      <c r="F16" s="71"/>
      <c r="G16" s="71"/>
      <c r="H16" s="71"/>
      <c r="I16" s="71"/>
      <c r="J16" s="71"/>
      <c r="K16" s="71"/>
      <c r="L16" s="71"/>
      <c r="M16" s="71"/>
      <c r="N16" s="71"/>
      <c r="O16" s="71"/>
      <c r="P16" s="71"/>
      <c r="Q16" s="71"/>
      <c r="R16" s="71"/>
      <c r="S16" s="71"/>
      <c r="T16" s="71"/>
      <c r="U16" s="71"/>
      <c r="V16" s="71"/>
      <c r="W16" s="71"/>
      <c r="X16" s="71"/>
      <c r="Y16" s="71"/>
    </row>
    <row r="17" spans="1:25">
      <c r="A17" s="72" t="s">
        <v>32</v>
      </c>
      <c r="B17" s="71"/>
      <c r="C17" s="71"/>
      <c r="D17" s="71"/>
      <c r="E17" s="71"/>
      <c r="F17" s="71"/>
      <c r="G17" s="71"/>
      <c r="H17" s="71"/>
      <c r="I17" s="71"/>
      <c r="J17" s="71"/>
      <c r="K17" s="71"/>
      <c r="L17" s="71"/>
      <c r="M17" s="71"/>
      <c r="N17" s="71"/>
      <c r="O17" s="71"/>
      <c r="P17" s="71"/>
      <c r="Q17" s="71"/>
      <c r="R17" s="71"/>
      <c r="S17" s="71"/>
      <c r="T17" s="71"/>
      <c r="U17" s="71"/>
      <c r="V17" s="71"/>
      <c r="W17" s="71"/>
      <c r="X17" s="71"/>
      <c r="Y17" s="71"/>
    </row>
    <row r="18" spans="1:25">
      <c r="A18" s="73" t="s">
        <v>138</v>
      </c>
      <c r="B18" s="74"/>
      <c r="C18" s="74"/>
      <c r="D18" s="74"/>
      <c r="E18" s="74"/>
      <c r="F18" s="74"/>
      <c r="G18" s="74"/>
      <c r="H18" s="74"/>
      <c r="I18" s="74"/>
      <c r="J18" s="74"/>
      <c r="K18" s="74"/>
      <c r="L18" s="74"/>
      <c r="M18" s="74"/>
      <c r="N18" s="74"/>
      <c r="O18" s="74"/>
      <c r="P18" s="74"/>
      <c r="Q18" s="74"/>
      <c r="R18" s="74"/>
      <c r="S18" s="74"/>
      <c r="T18" s="74"/>
      <c r="U18" s="74"/>
      <c r="V18" s="74"/>
      <c r="W18" s="74"/>
      <c r="X18" s="74"/>
      <c r="Y18" s="74"/>
    </row>
    <row r="19" ht="21" spans="1:25">
      <c r="A19" s="75" t="s">
        <v>139</v>
      </c>
      <c r="B19" s="71"/>
      <c r="C19" s="71"/>
      <c r="D19" s="71"/>
      <c r="E19" s="71"/>
      <c r="F19" s="71"/>
      <c r="G19" s="71"/>
      <c r="H19" s="71"/>
      <c r="I19" s="71"/>
      <c r="J19" s="71"/>
      <c r="K19" s="71"/>
      <c r="L19" s="71"/>
      <c r="M19" s="71"/>
      <c r="N19" s="71"/>
      <c r="O19" s="71"/>
      <c r="P19" s="71"/>
      <c r="Q19" s="71"/>
      <c r="R19" s="71"/>
      <c r="S19" s="71"/>
      <c r="T19" s="71"/>
      <c r="U19" s="71"/>
      <c r="V19" s="71"/>
      <c r="W19" s="71"/>
      <c r="X19" s="71"/>
      <c r="Y19" s="71"/>
    </row>
    <row r="20" spans="1:25">
      <c r="A20" s="69" t="s">
        <v>219</v>
      </c>
      <c r="B20" s="71"/>
      <c r="C20" s="71"/>
      <c r="D20" s="71"/>
      <c r="E20" s="71"/>
      <c r="F20" s="71"/>
      <c r="G20" s="71"/>
      <c r="H20" s="71"/>
      <c r="I20" s="71"/>
      <c r="J20" s="71"/>
      <c r="K20" s="71"/>
      <c r="L20" s="71"/>
      <c r="M20" s="71"/>
      <c r="N20" s="71"/>
      <c r="O20" s="71"/>
      <c r="P20" s="71"/>
      <c r="Q20" s="71"/>
      <c r="R20" s="71"/>
      <c r="S20" s="71"/>
      <c r="T20" s="71"/>
      <c r="U20" s="71"/>
      <c r="V20" s="71"/>
      <c r="W20" s="71"/>
      <c r="X20" s="71"/>
      <c r="Y20" s="71"/>
    </row>
    <row r="21" spans="1:25">
      <c r="A21" s="76">
        <v>3</v>
      </c>
      <c r="B21" s="71"/>
      <c r="C21" s="71"/>
      <c r="D21" s="71"/>
      <c r="E21" s="71"/>
      <c r="F21" s="71"/>
      <c r="G21" s="71"/>
      <c r="H21" s="71"/>
      <c r="I21" s="71"/>
      <c r="J21" s="71"/>
      <c r="K21" s="71"/>
      <c r="L21" s="71"/>
      <c r="M21" s="71"/>
      <c r="N21" s="71"/>
      <c r="O21" s="71"/>
      <c r="P21" s="71"/>
      <c r="Q21" s="71"/>
      <c r="R21" s="71"/>
      <c r="S21" s="71"/>
      <c r="T21" s="71"/>
      <c r="U21" s="71"/>
      <c r="V21" s="71"/>
      <c r="W21" s="71"/>
      <c r="X21" s="71"/>
      <c r="Y21" s="71"/>
    </row>
    <row r="22" spans="1:25">
      <c r="A22" s="72" t="s">
        <v>32</v>
      </c>
      <c r="B22" s="71"/>
      <c r="C22" s="71"/>
      <c r="D22" s="71"/>
      <c r="E22" s="71"/>
      <c r="F22" s="71"/>
      <c r="G22" s="71"/>
      <c r="H22" s="71"/>
      <c r="I22" s="71"/>
      <c r="J22" s="71"/>
      <c r="K22" s="71"/>
      <c r="L22" s="71"/>
      <c r="M22" s="71"/>
      <c r="N22" s="71"/>
      <c r="O22" s="71"/>
      <c r="P22" s="71"/>
      <c r="Q22" s="71"/>
      <c r="R22" s="71"/>
      <c r="S22" s="71"/>
      <c r="T22" s="71"/>
      <c r="U22" s="71"/>
      <c r="V22" s="71"/>
      <c r="W22" s="71"/>
      <c r="X22" s="71"/>
      <c r="Y22" s="71"/>
    </row>
    <row r="23" spans="1:25">
      <c r="A23" s="73" t="s">
        <v>178</v>
      </c>
      <c r="B23" s="74"/>
      <c r="C23" s="74"/>
      <c r="D23" s="74"/>
      <c r="E23" s="74"/>
      <c r="F23" s="74"/>
      <c r="G23" s="74"/>
      <c r="H23" s="74"/>
      <c r="I23" s="74"/>
      <c r="J23" s="74"/>
      <c r="K23" s="74"/>
      <c r="L23" s="74"/>
      <c r="M23" s="74"/>
      <c r="N23" s="74"/>
      <c r="O23" s="74"/>
      <c r="P23" s="74"/>
      <c r="Q23" s="74"/>
      <c r="R23" s="74"/>
      <c r="S23" s="74"/>
      <c r="T23" s="74"/>
      <c r="U23" s="74"/>
      <c r="V23" s="74"/>
      <c r="W23" s="74"/>
      <c r="X23" s="74"/>
      <c r="Y23" s="74"/>
    </row>
    <row r="24" ht="18.75" spans="1:25">
      <c r="A24" s="77" t="s">
        <v>179</v>
      </c>
      <c r="B24" s="71"/>
      <c r="C24" s="71"/>
      <c r="D24" s="71"/>
      <c r="E24" s="71"/>
      <c r="F24" s="71"/>
      <c r="G24" s="71"/>
      <c r="H24" s="71"/>
      <c r="I24" s="71"/>
      <c r="J24" s="71"/>
      <c r="K24" s="71"/>
      <c r="L24" s="71"/>
      <c r="M24" s="71"/>
      <c r="N24" s="71"/>
      <c r="O24" s="71"/>
      <c r="P24" s="71"/>
      <c r="Q24" s="71"/>
      <c r="R24" s="71"/>
      <c r="S24" s="71"/>
      <c r="T24" s="71"/>
      <c r="U24" s="71"/>
      <c r="V24" s="71"/>
      <c r="W24" s="71"/>
      <c r="X24" s="71"/>
      <c r="Y24" s="71"/>
    </row>
    <row r="25" spans="1:25">
      <c r="A25" s="69" t="s">
        <v>219</v>
      </c>
      <c r="B25" s="71"/>
      <c r="C25" s="71"/>
      <c r="D25" s="71"/>
      <c r="E25" s="71"/>
      <c r="F25" s="71"/>
      <c r="G25" s="71"/>
      <c r="H25" s="71"/>
      <c r="I25" s="71"/>
      <c r="J25" s="71"/>
      <c r="K25" s="71"/>
      <c r="L25" s="71"/>
      <c r="M25" s="71"/>
      <c r="N25" s="71"/>
      <c r="O25" s="71"/>
      <c r="P25" s="71"/>
      <c r="Q25" s="71"/>
      <c r="R25" s="71"/>
      <c r="S25" s="71"/>
      <c r="T25" s="71"/>
      <c r="U25" s="71"/>
      <c r="V25" s="71"/>
      <c r="W25" s="71"/>
      <c r="X25" s="71"/>
      <c r="Y25" s="71"/>
    </row>
    <row r="26" spans="1:25">
      <c r="A26" s="78">
        <v>4</v>
      </c>
      <c r="B26" s="71"/>
      <c r="C26" s="71"/>
      <c r="D26" s="71"/>
      <c r="E26" s="71"/>
      <c r="F26" s="71"/>
      <c r="G26" s="71"/>
      <c r="H26" s="71"/>
      <c r="I26" s="71"/>
      <c r="J26" s="71"/>
      <c r="K26" s="71"/>
      <c r="L26" s="71"/>
      <c r="M26" s="71"/>
      <c r="N26" s="71"/>
      <c r="O26" s="71"/>
      <c r="P26" s="71"/>
      <c r="Q26" s="71"/>
      <c r="R26" s="71"/>
      <c r="S26" s="71"/>
      <c r="T26" s="71"/>
      <c r="U26" s="71"/>
      <c r="V26" s="71"/>
      <c r="W26" s="71"/>
      <c r="X26" s="71"/>
      <c r="Y26" s="71"/>
    </row>
    <row r="27" spans="1:25">
      <c r="A27" s="72" t="s">
        <v>32</v>
      </c>
      <c r="B27" s="71"/>
      <c r="C27" s="71"/>
      <c r="D27" s="71"/>
      <c r="E27" s="71"/>
      <c r="F27" s="71"/>
      <c r="G27" s="71"/>
      <c r="H27" s="71"/>
      <c r="I27" s="71"/>
      <c r="J27" s="71"/>
      <c r="K27" s="71"/>
      <c r="L27" s="71"/>
      <c r="M27" s="71"/>
      <c r="N27" s="71"/>
      <c r="O27" s="71"/>
      <c r="P27" s="71"/>
      <c r="Q27" s="71"/>
      <c r="R27" s="71"/>
      <c r="S27" s="71"/>
      <c r="T27" s="71"/>
      <c r="U27" s="71"/>
      <c r="V27" s="71"/>
      <c r="W27" s="71"/>
      <c r="X27" s="71"/>
      <c r="Y27" s="71"/>
    </row>
    <row r="28" spans="1:25">
      <c r="A28" s="73" t="s">
        <v>220</v>
      </c>
      <c r="B28" s="74"/>
      <c r="C28" s="74"/>
      <c r="D28" s="74"/>
      <c r="E28" s="74"/>
      <c r="F28" s="74"/>
      <c r="G28" s="74"/>
      <c r="H28" s="74"/>
      <c r="I28" s="74"/>
      <c r="J28" s="74"/>
      <c r="K28" s="74"/>
      <c r="L28" s="74"/>
      <c r="M28" s="74"/>
      <c r="N28" s="74"/>
      <c r="O28" s="74"/>
      <c r="P28" s="74"/>
      <c r="Q28" s="74"/>
      <c r="R28" s="74"/>
      <c r="S28" s="74"/>
      <c r="T28" s="74"/>
      <c r="U28" s="74"/>
      <c r="V28" s="74"/>
      <c r="W28" s="74"/>
      <c r="X28" s="74"/>
      <c r="Y28" s="74"/>
    </row>
    <row r="29" ht="21" spans="1:25">
      <c r="A29" s="75" t="s">
        <v>221</v>
      </c>
      <c r="B29" s="71"/>
      <c r="C29" s="71"/>
      <c r="D29" s="71"/>
      <c r="E29" s="71"/>
      <c r="F29" s="71"/>
      <c r="G29" s="71"/>
      <c r="H29" s="71"/>
      <c r="I29" s="71"/>
      <c r="J29" s="71"/>
      <c r="K29" s="71"/>
      <c r="L29" s="71"/>
      <c r="M29" s="71"/>
      <c r="N29" s="71"/>
      <c r="O29" s="71"/>
      <c r="P29" s="71"/>
      <c r="Q29" s="71"/>
      <c r="R29" s="71"/>
      <c r="S29" s="71"/>
      <c r="T29" s="71"/>
      <c r="U29" s="71"/>
      <c r="V29" s="71"/>
      <c r="W29" s="71"/>
      <c r="X29" s="71"/>
      <c r="Y29" s="71"/>
    </row>
    <row r="30" spans="1:25">
      <c r="A30" s="69" t="s">
        <v>219</v>
      </c>
      <c r="B30" s="71"/>
      <c r="C30" s="71"/>
      <c r="D30" s="71"/>
      <c r="E30" s="71"/>
      <c r="F30" s="71"/>
      <c r="G30" s="71"/>
      <c r="H30" s="71"/>
      <c r="I30" s="71"/>
      <c r="J30" s="71"/>
      <c r="K30" s="71"/>
      <c r="L30" s="71"/>
      <c r="M30" s="71"/>
      <c r="N30" s="71"/>
      <c r="O30" s="71"/>
      <c r="P30" s="71"/>
      <c r="Q30" s="71"/>
      <c r="R30" s="71"/>
      <c r="S30" s="71"/>
      <c r="T30" s="71"/>
      <c r="U30" s="71"/>
      <c r="V30" s="71"/>
      <c r="W30" s="71"/>
      <c r="X30" s="71"/>
      <c r="Y30" s="71"/>
    </row>
    <row r="31" spans="1:25">
      <c r="A31" s="78">
        <v>5</v>
      </c>
      <c r="B31" s="71"/>
      <c r="C31" s="71"/>
      <c r="D31" s="71"/>
      <c r="E31" s="71"/>
      <c r="F31" s="71"/>
      <c r="G31" s="71"/>
      <c r="H31" s="71"/>
      <c r="I31" s="71"/>
      <c r="J31" s="71"/>
      <c r="K31" s="71"/>
      <c r="L31" s="71"/>
      <c r="M31" s="71"/>
      <c r="N31" s="71"/>
      <c r="O31" s="71"/>
      <c r="P31" s="71"/>
      <c r="Q31" s="71"/>
      <c r="R31" s="71"/>
      <c r="S31" s="71"/>
      <c r="T31" s="71"/>
      <c r="U31" s="71"/>
      <c r="V31" s="71"/>
      <c r="W31" s="71"/>
      <c r="X31" s="71"/>
      <c r="Y31" s="71"/>
    </row>
    <row r="32" spans="1:25">
      <c r="A32" s="72" t="s">
        <v>32</v>
      </c>
      <c r="B32" s="71"/>
      <c r="C32" s="71"/>
      <c r="D32" s="71"/>
      <c r="E32" s="71"/>
      <c r="F32" s="71"/>
      <c r="G32" s="71"/>
      <c r="H32" s="71"/>
      <c r="I32" s="71"/>
      <c r="J32" s="71"/>
      <c r="K32" s="71"/>
      <c r="L32" s="71"/>
      <c r="M32" s="71"/>
      <c r="N32" s="71"/>
      <c r="O32" s="71"/>
      <c r="P32" s="71"/>
      <c r="Q32" s="71"/>
      <c r="R32" s="71"/>
      <c r="S32" s="71"/>
      <c r="T32" s="71"/>
      <c r="U32" s="71"/>
      <c r="V32" s="71"/>
      <c r="W32" s="71"/>
      <c r="X32" s="71"/>
      <c r="Y32" s="71"/>
    </row>
    <row r="33" spans="1:25">
      <c r="A33" s="79" t="s">
        <v>222</v>
      </c>
      <c r="B33" s="80"/>
      <c r="C33" s="80"/>
      <c r="D33" s="74"/>
      <c r="E33" s="74"/>
      <c r="F33" s="74"/>
      <c r="G33" s="74"/>
      <c r="H33" s="74"/>
      <c r="I33" s="74"/>
      <c r="J33" s="74"/>
      <c r="K33" s="74"/>
      <c r="L33" s="74"/>
      <c r="M33" s="74"/>
      <c r="N33" s="74"/>
      <c r="O33" s="74"/>
      <c r="P33" s="74"/>
      <c r="Q33" s="74"/>
      <c r="R33" s="74"/>
      <c r="S33" s="74"/>
      <c r="T33" s="74"/>
      <c r="U33" s="74"/>
      <c r="V33" s="74"/>
      <c r="W33" s="74"/>
      <c r="X33" s="74"/>
      <c r="Y33" s="74"/>
    </row>
    <row r="34" ht="44.25" customHeight="1" spans="1:25">
      <c r="A34" s="81" t="s">
        <v>34</v>
      </c>
      <c r="B34" s="81"/>
      <c r="C34" s="81"/>
      <c r="D34" s="82"/>
      <c r="E34" s="82"/>
      <c r="F34" s="82"/>
      <c r="G34" s="82"/>
      <c r="H34" s="82"/>
      <c r="I34" s="82"/>
      <c r="J34" s="82"/>
      <c r="K34" s="82"/>
      <c r="L34" s="82"/>
      <c r="M34" s="82"/>
      <c r="N34" s="82"/>
      <c r="O34" s="82"/>
      <c r="P34" s="82"/>
      <c r="Q34" s="82"/>
      <c r="R34" s="82"/>
      <c r="S34" s="82"/>
      <c r="T34" s="82"/>
      <c r="U34" s="82"/>
      <c r="V34" s="82"/>
      <c r="W34" s="82"/>
      <c r="X34" s="82"/>
      <c r="Y34" s="82"/>
    </row>
    <row r="35" ht="14.25" customHeight="1" spans="1:25">
      <c r="A35" s="102" t="s">
        <v>223</v>
      </c>
      <c r="B35" s="102"/>
      <c r="C35" s="102"/>
      <c r="D35" s="102"/>
      <c r="E35" s="102"/>
      <c r="F35" s="102"/>
      <c r="G35" s="102"/>
      <c r="H35" s="102"/>
      <c r="I35" s="102"/>
      <c r="J35" s="102"/>
      <c r="K35" s="102"/>
      <c r="L35" s="102"/>
      <c r="M35" s="102"/>
      <c r="N35" s="102"/>
      <c r="O35" s="102"/>
      <c r="P35" s="102"/>
      <c r="Q35" s="102"/>
      <c r="R35" s="102"/>
      <c r="S35" s="102"/>
      <c r="T35" s="102"/>
      <c r="U35" s="102"/>
      <c r="V35" s="102"/>
      <c r="W35" s="102"/>
      <c r="X35" s="102"/>
      <c r="Y35" s="102"/>
    </row>
    <row r="36" ht="14.25" customHeight="1" spans="1:3">
      <c r="A36" s="103"/>
      <c r="B36" s="103"/>
      <c r="C36" s="103"/>
    </row>
    <row r="37" ht="9" customHeight="1"/>
    <row r="38" customHeight="1"/>
  </sheetData>
  <mergeCells count="26">
    <mergeCell ref="A2:Y2"/>
    <mergeCell ref="A3:Y3"/>
    <mergeCell ref="E4:I4"/>
    <mergeCell ref="J4:Y4"/>
    <mergeCell ref="L5:V5"/>
    <mergeCell ref="L6:M6"/>
    <mergeCell ref="N6:O6"/>
    <mergeCell ref="P6:Q6"/>
    <mergeCell ref="R6:S6"/>
    <mergeCell ref="T6:V6"/>
    <mergeCell ref="A34:C34"/>
    <mergeCell ref="A35:Y35"/>
    <mergeCell ref="A4:A7"/>
    <mergeCell ref="B4:B7"/>
    <mergeCell ref="C4:C7"/>
    <mergeCell ref="D4:D7"/>
    <mergeCell ref="E5:E7"/>
    <mergeCell ref="F5:F7"/>
    <mergeCell ref="G5:G7"/>
    <mergeCell ref="H5:H7"/>
    <mergeCell ref="I5:I7"/>
    <mergeCell ref="J5:J7"/>
    <mergeCell ref="K5:K7"/>
    <mergeCell ref="W5:W7"/>
    <mergeCell ref="X5:X7"/>
    <mergeCell ref="Y5:Y7"/>
  </mergeCells>
  <pageMargins left="0.708661417322835" right="0.708661417322835" top="0.551181102362205" bottom="0.551181102362205" header="0.31496062992126" footer="0.31496062992126"/>
  <pageSetup paperSize="9" scale="85"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Y39"/>
  <sheetViews>
    <sheetView workbookViewId="0">
      <pane ySplit="8" topLeftCell="A9" activePane="bottomLeft" state="frozen"/>
      <selection/>
      <selection pane="bottomLeft" activeCell="A2" sqref="A2:Y2"/>
    </sheetView>
  </sheetViews>
  <sheetFormatPr defaultColWidth="9" defaultRowHeight="15"/>
  <cols>
    <col min="1" max="1" width="4.85714285714286" customWidth="1"/>
    <col min="2" max="2" width="6" customWidth="1"/>
    <col min="3" max="3" width="19.5714285714286" customWidth="1"/>
    <col min="4" max="4" width="4.71428571428571" customWidth="1"/>
    <col min="5" max="5" width="4.14285714285714" customWidth="1"/>
    <col min="6" max="6" width="3.57142857142857" customWidth="1"/>
    <col min="7" max="7" width="3.71428571428571" customWidth="1"/>
    <col min="8" max="8" width="3.85714285714286" customWidth="1"/>
    <col min="9" max="9" width="5.71428571428571" customWidth="1"/>
    <col min="10" max="10" width="4" customWidth="1"/>
    <col min="11" max="11" width="3.85714285714286" customWidth="1"/>
    <col min="12" max="13" width="5" customWidth="1"/>
    <col min="14" max="14" width="4.28571428571429" customWidth="1"/>
    <col min="15" max="15" width="5.85714285714286" customWidth="1"/>
    <col min="16" max="16" width="6.28571428571429" customWidth="1"/>
    <col min="17" max="17" width="6.85714285714286" customWidth="1"/>
    <col min="18" max="18" width="5.57142857142857" customWidth="1"/>
    <col min="19" max="19" width="5.71428571428571" customWidth="1"/>
    <col min="22" max="22" width="4.57142857142857" customWidth="1"/>
    <col min="23" max="23" width="5.42857142857143" customWidth="1"/>
    <col min="24" max="24" width="4.57142857142857" customWidth="1"/>
    <col min="25" max="25" width="6.28571428571429" customWidth="1"/>
  </cols>
  <sheetData>
    <row r="1" ht="17.25" customHeight="1" spans="1:22">
      <c r="A1" s="55"/>
      <c r="Q1" s="53" t="s">
        <v>224</v>
      </c>
      <c r="V1" s="94"/>
    </row>
    <row r="2" ht="23.25" spans="1:25">
      <c r="A2" s="56" t="s">
        <v>195</v>
      </c>
      <c r="B2" s="56"/>
      <c r="C2" s="56"/>
      <c r="D2" s="56"/>
      <c r="E2" s="56"/>
      <c r="F2" s="56"/>
      <c r="G2" s="56"/>
      <c r="H2" s="56"/>
      <c r="I2" s="56"/>
      <c r="J2" s="56"/>
      <c r="K2" s="56"/>
      <c r="L2" s="56"/>
      <c r="M2" s="56"/>
      <c r="N2" s="56"/>
      <c r="O2" s="56"/>
      <c r="P2" s="56"/>
      <c r="Q2" s="56"/>
      <c r="R2" s="56"/>
      <c r="S2" s="56"/>
      <c r="T2" s="56"/>
      <c r="U2" s="56"/>
      <c r="V2" s="56"/>
      <c r="W2" s="56"/>
      <c r="X2" s="56"/>
      <c r="Y2" s="56"/>
    </row>
    <row r="3" spans="1:25">
      <c r="A3" s="57" t="s">
        <v>196</v>
      </c>
      <c r="B3" s="57"/>
      <c r="C3" s="57"/>
      <c r="D3" s="57"/>
      <c r="E3" s="57"/>
      <c r="F3" s="57"/>
      <c r="G3" s="57"/>
      <c r="H3" s="57"/>
      <c r="I3" s="57"/>
      <c r="J3" s="57"/>
      <c r="K3" s="57"/>
      <c r="L3" s="57"/>
      <c r="M3" s="57"/>
      <c r="N3" s="57"/>
      <c r="O3" s="57"/>
      <c r="P3" s="57"/>
      <c r="Q3" s="57"/>
      <c r="R3" s="57"/>
      <c r="S3" s="57"/>
      <c r="T3" s="57"/>
      <c r="U3" s="57"/>
      <c r="V3" s="57"/>
      <c r="W3" s="57"/>
      <c r="X3" s="57"/>
      <c r="Y3" s="57"/>
    </row>
    <row r="4" customHeight="1" spans="1:25">
      <c r="A4" s="58" t="s">
        <v>2</v>
      </c>
      <c r="B4" s="59" t="s">
        <v>197</v>
      </c>
      <c r="C4" s="58" t="s">
        <v>4</v>
      </c>
      <c r="D4" s="60" t="s">
        <v>198</v>
      </c>
      <c r="E4" s="61" t="s">
        <v>199</v>
      </c>
      <c r="F4" s="62"/>
      <c r="G4" s="62"/>
      <c r="H4" s="62"/>
      <c r="I4" s="62"/>
      <c r="J4" s="88" t="s">
        <v>200</v>
      </c>
      <c r="K4" s="88"/>
      <c r="L4" s="88"/>
      <c r="M4" s="88"/>
      <c r="N4" s="88"/>
      <c r="O4" s="88"/>
      <c r="P4" s="88"/>
      <c r="Q4" s="88"/>
      <c r="R4" s="88"/>
      <c r="S4" s="88"/>
      <c r="T4" s="88"/>
      <c r="U4" s="88"/>
      <c r="V4" s="88"/>
      <c r="W4" s="88"/>
      <c r="X4" s="88"/>
      <c r="Y4" s="88"/>
    </row>
    <row r="5" ht="17.25" customHeight="1" spans="1:25">
      <c r="A5" s="58"/>
      <c r="B5" s="63"/>
      <c r="C5" s="58"/>
      <c r="D5" s="60"/>
      <c r="E5" s="64" t="s">
        <v>201</v>
      </c>
      <c r="F5" s="64" t="s">
        <v>202</v>
      </c>
      <c r="G5" s="64" t="s">
        <v>203</v>
      </c>
      <c r="H5" s="64" t="s">
        <v>10</v>
      </c>
      <c r="I5" s="64" t="s">
        <v>204</v>
      </c>
      <c r="J5" s="89" t="s">
        <v>201</v>
      </c>
      <c r="K5" s="90" t="s">
        <v>205</v>
      </c>
      <c r="L5" s="91" t="s">
        <v>206</v>
      </c>
      <c r="M5" s="92"/>
      <c r="N5" s="92"/>
      <c r="O5" s="92"/>
      <c r="P5" s="92"/>
      <c r="Q5" s="92"/>
      <c r="R5" s="92"/>
      <c r="S5" s="92"/>
      <c r="T5" s="92"/>
      <c r="U5" s="92"/>
      <c r="V5" s="95"/>
      <c r="W5" s="90" t="s">
        <v>10</v>
      </c>
      <c r="X5" s="96" t="s">
        <v>207</v>
      </c>
      <c r="Y5" s="96" t="s">
        <v>14</v>
      </c>
    </row>
    <row r="6" ht="81.75" customHeight="1" spans="1:25">
      <c r="A6" s="58"/>
      <c r="B6" s="63"/>
      <c r="C6" s="58"/>
      <c r="D6" s="60"/>
      <c r="E6" s="64"/>
      <c r="F6" s="64"/>
      <c r="G6" s="64"/>
      <c r="H6" s="64"/>
      <c r="I6" s="64" t="s">
        <v>208</v>
      </c>
      <c r="J6" s="89"/>
      <c r="K6" s="60"/>
      <c r="L6" s="58" t="s">
        <v>209</v>
      </c>
      <c r="M6" s="58"/>
      <c r="N6" s="58" t="s">
        <v>210</v>
      </c>
      <c r="O6" s="58"/>
      <c r="P6" s="93" t="s">
        <v>211</v>
      </c>
      <c r="Q6" s="97"/>
      <c r="R6" s="93" t="s">
        <v>212</v>
      </c>
      <c r="S6" s="97"/>
      <c r="T6" s="98" t="s">
        <v>213</v>
      </c>
      <c r="U6" s="99"/>
      <c r="V6" s="100"/>
      <c r="W6" s="60"/>
      <c r="X6" s="96"/>
      <c r="Y6" s="96"/>
    </row>
    <row r="7" ht="46.5" customHeight="1" spans="1:25">
      <c r="A7" s="58"/>
      <c r="B7" s="65"/>
      <c r="C7" s="58"/>
      <c r="D7" s="60"/>
      <c r="E7" s="64"/>
      <c r="F7" s="64"/>
      <c r="G7" s="64"/>
      <c r="H7" s="64"/>
      <c r="I7" s="64"/>
      <c r="J7" s="90"/>
      <c r="K7" s="60"/>
      <c r="L7" s="60" t="s">
        <v>214</v>
      </c>
      <c r="M7" s="60" t="s">
        <v>215</v>
      </c>
      <c r="N7" s="60" t="s">
        <v>214</v>
      </c>
      <c r="O7" s="60" t="s">
        <v>215</v>
      </c>
      <c r="P7" s="60" t="s">
        <v>214</v>
      </c>
      <c r="Q7" s="60" t="s">
        <v>215</v>
      </c>
      <c r="R7" s="60" t="s">
        <v>214</v>
      </c>
      <c r="S7" s="60" t="s">
        <v>215</v>
      </c>
      <c r="T7" s="60" t="s">
        <v>216</v>
      </c>
      <c r="U7" s="60" t="s">
        <v>217</v>
      </c>
      <c r="V7" s="60" t="s">
        <v>218</v>
      </c>
      <c r="W7" s="60"/>
      <c r="X7" s="101"/>
      <c r="Y7" s="101"/>
    </row>
    <row r="8" spans="1:25">
      <c r="A8" s="66">
        <v>1</v>
      </c>
      <c r="B8" s="66">
        <f>A8+1</f>
        <v>2</v>
      </c>
      <c r="C8" s="66">
        <f>B8+1</f>
        <v>3</v>
      </c>
      <c r="D8" s="66">
        <f t="shared" ref="D8:T8" si="0">C8+1</f>
        <v>4</v>
      </c>
      <c r="E8" s="66">
        <f t="shared" si="0"/>
        <v>5</v>
      </c>
      <c r="F8" s="66">
        <f t="shared" si="0"/>
        <v>6</v>
      </c>
      <c r="G8" s="66">
        <f t="shared" si="0"/>
        <v>7</v>
      </c>
      <c r="H8" s="66">
        <f t="shared" si="0"/>
        <v>8</v>
      </c>
      <c r="I8" s="66">
        <f t="shared" si="0"/>
        <v>9</v>
      </c>
      <c r="J8" s="66">
        <f t="shared" si="0"/>
        <v>10</v>
      </c>
      <c r="K8" s="66">
        <f t="shared" si="0"/>
        <v>11</v>
      </c>
      <c r="L8" s="66">
        <f t="shared" si="0"/>
        <v>12</v>
      </c>
      <c r="M8" s="66">
        <f t="shared" si="0"/>
        <v>13</v>
      </c>
      <c r="N8" s="66">
        <f t="shared" si="0"/>
        <v>14</v>
      </c>
      <c r="O8" s="66">
        <f t="shared" si="0"/>
        <v>15</v>
      </c>
      <c r="P8" s="66">
        <f t="shared" si="0"/>
        <v>16</v>
      </c>
      <c r="Q8" s="66">
        <f t="shared" si="0"/>
        <v>17</v>
      </c>
      <c r="R8" s="66">
        <f t="shared" si="0"/>
        <v>18</v>
      </c>
      <c r="S8" s="66">
        <f t="shared" si="0"/>
        <v>19</v>
      </c>
      <c r="T8" s="66">
        <f t="shared" si="0"/>
        <v>20</v>
      </c>
      <c r="U8" s="66">
        <v>21</v>
      </c>
      <c r="V8" s="66">
        <v>22</v>
      </c>
      <c r="W8" s="66">
        <v>23</v>
      </c>
      <c r="X8" s="66">
        <v>24</v>
      </c>
      <c r="Y8" s="66">
        <f t="shared" ref="Y8" si="1">X8+1</f>
        <v>25</v>
      </c>
    </row>
    <row r="9" ht="21" spans="1:25">
      <c r="A9" s="67" t="s">
        <v>21</v>
      </c>
      <c r="B9" s="68"/>
      <c r="C9" s="68"/>
      <c r="D9" s="68"/>
      <c r="E9" s="68"/>
      <c r="F9" s="68"/>
      <c r="G9" s="68"/>
      <c r="H9" s="68"/>
      <c r="I9" s="68"/>
      <c r="J9" s="68"/>
      <c r="K9" s="68"/>
      <c r="L9" s="68"/>
      <c r="M9" s="68"/>
      <c r="N9" s="68"/>
      <c r="O9" s="68"/>
      <c r="P9" s="68"/>
      <c r="Q9" s="68"/>
      <c r="R9" s="68"/>
      <c r="S9" s="68"/>
      <c r="T9" s="68"/>
      <c r="U9" s="68"/>
      <c r="V9" s="68"/>
      <c r="W9" s="68"/>
      <c r="X9" s="68"/>
      <c r="Y9" s="68"/>
    </row>
    <row r="10" spans="1:25">
      <c r="A10" s="69" t="s">
        <v>219</v>
      </c>
      <c r="B10" s="69"/>
      <c r="C10" s="69"/>
      <c r="D10" s="69"/>
      <c r="E10" s="69"/>
      <c r="F10" s="69"/>
      <c r="G10" s="69"/>
      <c r="H10" s="69"/>
      <c r="I10" s="69"/>
      <c r="J10" s="69"/>
      <c r="K10" s="69"/>
      <c r="L10" s="69"/>
      <c r="M10" s="69"/>
      <c r="N10" s="69"/>
      <c r="O10" s="69"/>
      <c r="P10" s="69"/>
      <c r="Q10" s="69"/>
      <c r="R10" s="69"/>
      <c r="S10" s="69"/>
      <c r="T10" s="69"/>
      <c r="U10" s="69"/>
      <c r="V10" s="69"/>
      <c r="W10" s="69"/>
      <c r="X10" s="69"/>
      <c r="Y10" s="69"/>
    </row>
    <row r="11" spans="1:25">
      <c r="A11" s="70">
        <v>1</v>
      </c>
      <c r="B11" s="71"/>
      <c r="C11" s="71"/>
      <c r="D11" s="71"/>
      <c r="E11" s="71"/>
      <c r="F11" s="71"/>
      <c r="G11" s="71"/>
      <c r="H11" s="71"/>
      <c r="I11" s="71"/>
      <c r="J11" s="71"/>
      <c r="K11" s="71"/>
      <c r="L11" s="71"/>
      <c r="M11" s="71"/>
      <c r="N11" s="71"/>
      <c r="O11" s="71"/>
      <c r="P11" s="71"/>
      <c r="Q11" s="71"/>
      <c r="R11" s="71"/>
      <c r="S11" s="71"/>
      <c r="T11" s="71"/>
      <c r="U11" s="71"/>
      <c r="V11" s="71"/>
      <c r="W11" s="71"/>
      <c r="X11" s="71"/>
      <c r="Y11" s="71"/>
    </row>
    <row r="12" spans="1:25">
      <c r="A12" s="72" t="s">
        <v>32</v>
      </c>
      <c r="B12" s="71"/>
      <c r="C12" s="71"/>
      <c r="D12" s="71"/>
      <c r="E12" s="71"/>
      <c r="F12" s="71"/>
      <c r="G12" s="71"/>
      <c r="H12" s="71"/>
      <c r="I12" s="71"/>
      <c r="J12" s="71"/>
      <c r="K12" s="71"/>
      <c r="L12" s="71"/>
      <c r="M12" s="71"/>
      <c r="N12" s="71"/>
      <c r="O12" s="71"/>
      <c r="P12" s="71"/>
      <c r="Q12" s="71"/>
      <c r="R12" s="71"/>
      <c r="S12" s="71"/>
      <c r="T12" s="71"/>
      <c r="U12" s="71"/>
      <c r="V12" s="71"/>
      <c r="W12" s="71"/>
      <c r="X12" s="71"/>
      <c r="Y12" s="71"/>
    </row>
    <row r="13" spans="1:25">
      <c r="A13" s="73" t="s">
        <v>121</v>
      </c>
      <c r="B13" s="74"/>
      <c r="C13" s="74"/>
      <c r="D13" s="74"/>
      <c r="E13" s="74"/>
      <c r="F13" s="74"/>
      <c r="G13" s="74"/>
      <c r="H13" s="74"/>
      <c r="I13" s="74"/>
      <c r="J13" s="74"/>
      <c r="K13" s="74"/>
      <c r="L13" s="74"/>
      <c r="M13" s="74"/>
      <c r="N13" s="74"/>
      <c r="O13" s="74"/>
      <c r="P13" s="74"/>
      <c r="Q13" s="74"/>
      <c r="R13" s="74"/>
      <c r="S13" s="74"/>
      <c r="T13" s="74"/>
      <c r="U13" s="74"/>
      <c r="V13" s="74"/>
      <c r="W13" s="74"/>
      <c r="X13" s="74"/>
      <c r="Y13" s="74"/>
    </row>
    <row r="14" ht="21" spans="1:25">
      <c r="A14" s="67" t="s">
        <v>122</v>
      </c>
      <c r="B14" s="71"/>
      <c r="C14" s="71"/>
      <c r="D14" s="71"/>
      <c r="E14" s="71"/>
      <c r="F14" s="71"/>
      <c r="G14" s="71"/>
      <c r="H14" s="71"/>
      <c r="I14" s="71"/>
      <c r="J14" s="71"/>
      <c r="K14" s="71"/>
      <c r="L14" s="71"/>
      <c r="M14" s="71"/>
      <c r="N14" s="71"/>
      <c r="O14" s="71"/>
      <c r="P14" s="71"/>
      <c r="Q14" s="71"/>
      <c r="R14" s="71"/>
      <c r="S14" s="71"/>
      <c r="T14" s="71"/>
      <c r="U14" s="71"/>
      <c r="V14" s="71"/>
      <c r="W14" s="71"/>
      <c r="X14" s="71"/>
      <c r="Y14" s="71"/>
    </row>
    <row r="15" spans="1:25">
      <c r="A15" s="69" t="s">
        <v>219</v>
      </c>
      <c r="B15" s="71"/>
      <c r="C15" s="71"/>
      <c r="D15" s="71"/>
      <c r="E15" s="71"/>
      <c r="F15" s="71"/>
      <c r="G15" s="71"/>
      <c r="H15" s="71"/>
      <c r="I15" s="71"/>
      <c r="J15" s="71"/>
      <c r="K15" s="71"/>
      <c r="L15" s="71"/>
      <c r="M15" s="71"/>
      <c r="N15" s="71"/>
      <c r="O15" s="71"/>
      <c r="P15" s="71"/>
      <c r="Q15" s="71"/>
      <c r="R15" s="71"/>
      <c r="S15" s="71"/>
      <c r="T15" s="71"/>
      <c r="U15" s="71"/>
      <c r="V15" s="71"/>
      <c r="W15" s="71"/>
      <c r="X15" s="71"/>
      <c r="Y15" s="71"/>
    </row>
    <row r="16" spans="1:25">
      <c r="A16" s="70">
        <v>2</v>
      </c>
      <c r="B16" s="71"/>
      <c r="C16" s="71"/>
      <c r="D16" s="71"/>
      <c r="E16" s="71"/>
      <c r="F16" s="71"/>
      <c r="G16" s="71"/>
      <c r="H16" s="71"/>
      <c r="I16" s="71"/>
      <c r="J16" s="71"/>
      <c r="K16" s="71"/>
      <c r="L16" s="71"/>
      <c r="M16" s="71"/>
      <c r="N16" s="71"/>
      <c r="O16" s="71"/>
      <c r="P16" s="71"/>
      <c r="Q16" s="71"/>
      <c r="R16" s="71"/>
      <c r="S16" s="71"/>
      <c r="T16" s="71"/>
      <c r="U16" s="71"/>
      <c r="V16" s="71"/>
      <c r="W16" s="71"/>
      <c r="X16" s="71"/>
      <c r="Y16" s="71"/>
    </row>
    <row r="17" spans="1:25">
      <c r="A17" s="72" t="s">
        <v>32</v>
      </c>
      <c r="B17" s="71"/>
      <c r="C17" s="71"/>
      <c r="D17" s="71"/>
      <c r="E17" s="71"/>
      <c r="F17" s="71"/>
      <c r="G17" s="71"/>
      <c r="H17" s="71"/>
      <c r="I17" s="71"/>
      <c r="J17" s="71"/>
      <c r="K17" s="71"/>
      <c r="L17" s="71"/>
      <c r="M17" s="71"/>
      <c r="N17" s="71"/>
      <c r="O17" s="71"/>
      <c r="P17" s="71"/>
      <c r="Q17" s="71"/>
      <c r="R17" s="71"/>
      <c r="S17" s="71"/>
      <c r="T17" s="71"/>
      <c r="U17" s="71"/>
      <c r="V17" s="71"/>
      <c r="W17" s="71"/>
      <c r="X17" s="71"/>
      <c r="Y17" s="71"/>
    </row>
    <row r="18" spans="1:25">
      <c r="A18" s="73" t="s">
        <v>138</v>
      </c>
      <c r="B18" s="74"/>
      <c r="C18" s="74"/>
      <c r="D18" s="74"/>
      <c r="E18" s="74"/>
      <c r="F18" s="74"/>
      <c r="G18" s="74"/>
      <c r="H18" s="74"/>
      <c r="I18" s="74"/>
      <c r="J18" s="74"/>
      <c r="K18" s="74"/>
      <c r="L18" s="74"/>
      <c r="M18" s="74"/>
      <c r="N18" s="74"/>
      <c r="O18" s="74"/>
      <c r="P18" s="74"/>
      <c r="Q18" s="74"/>
      <c r="R18" s="74"/>
      <c r="S18" s="74"/>
      <c r="T18" s="74"/>
      <c r="U18" s="74"/>
      <c r="V18" s="74"/>
      <c r="W18" s="74"/>
      <c r="X18" s="74"/>
      <c r="Y18" s="74"/>
    </row>
    <row r="19" ht="21" spans="1:25">
      <c r="A19" s="75" t="s">
        <v>139</v>
      </c>
      <c r="B19" s="71"/>
      <c r="C19" s="71"/>
      <c r="D19" s="71"/>
      <c r="E19" s="71"/>
      <c r="F19" s="71"/>
      <c r="G19" s="71"/>
      <c r="H19" s="71"/>
      <c r="I19" s="71"/>
      <c r="J19" s="71"/>
      <c r="K19" s="71"/>
      <c r="L19" s="71"/>
      <c r="M19" s="71"/>
      <c r="N19" s="71"/>
      <c r="O19" s="71"/>
      <c r="P19" s="71"/>
      <c r="Q19" s="71"/>
      <c r="R19" s="71"/>
      <c r="S19" s="71"/>
      <c r="T19" s="71"/>
      <c r="U19" s="71"/>
      <c r="V19" s="71"/>
      <c r="W19" s="71"/>
      <c r="X19" s="71"/>
      <c r="Y19" s="71"/>
    </row>
    <row r="20" spans="1:25">
      <c r="A20" s="69" t="s">
        <v>219</v>
      </c>
      <c r="B20" s="71"/>
      <c r="C20" s="71"/>
      <c r="D20" s="71"/>
      <c r="E20" s="71"/>
      <c r="F20" s="71"/>
      <c r="G20" s="71"/>
      <c r="H20" s="71"/>
      <c r="I20" s="71"/>
      <c r="J20" s="71"/>
      <c r="K20" s="71"/>
      <c r="L20" s="71"/>
      <c r="M20" s="71"/>
      <c r="N20" s="71"/>
      <c r="O20" s="71"/>
      <c r="P20" s="71"/>
      <c r="Q20" s="71"/>
      <c r="R20" s="71"/>
      <c r="S20" s="71"/>
      <c r="T20" s="71"/>
      <c r="U20" s="71"/>
      <c r="V20" s="71"/>
      <c r="W20" s="71"/>
      <c r="X20" s="71"/>
      <c r="Y20" s="71"/>
    </row>
    <row r="21" spans="1:25">
      <c r="A21" s="76">
        <v>3</v>
      </c>
      <c r="B21" s="71"/>
      <c r="C21" s="71"/>
      <c r="D21" s="71"/>
      <c r="E21" s="71"/>
      <c r="F21" s="71"/>
      <c r="G21" s="71"/>
      <c r="H21" s="71"/>
      <c r="I21" s="71"/>
      <c r="J21" s="71"/>
      <c r="K21" s="71"/>
      <c r="L21" s="71"/>
      <c r="M21" s="71"/>
      <c r="N21" s="71"/>
      <c r="O21" s="71"/>
      <c r="P21" s="71"/>
      <c r="Q21" s="71"/>
      <c r="R21" s="71"/>
      <c r="S21" s="71"/>
      <c r="T21" s="71"/>
      <c r="U21" s="71"/>
      <c r="V21" s="71"/>
      <c r="W21" s="71"/>
      <c r="X21" s="71"/>
      <c r="Y21" s="71"/>
    </row>
    <row r="22" spans="1:25">
      <c r="A22" s="72" t="s">
        <v>32</v>
      </c>
      <c r="B22" s="71"/>
      <c r="C22" s="71"/>
      <c r="D22" s="71"/>
      <c r="E22" s="71"/>
      <c r="F22" s="71"/>
      <c r="G22" s="71"/>
      <c r="H22" s="71"/>
      <c r="I22" s="71"/>
      <c r="J22" s="71"/>
      <c r="K22" s="71"/>
      <c r="L22" s="71"/>
      <c r="M22" s="71"/>
      <c r="N22" s="71"/>
      <c r="O22" s="71"/>
      <c r="P22" s="71"/>
      <c r="Q22" s="71"/>
      <c r="R22" s="71"/>
      <c r="S22" s="71"/>
      <c r="T22" s="71"/>
      <c r="U22" s="71"/>
      <c r="V22" s="71"/>
      <c r="W22" s="71"/>
      <c r="X22" s="71"/>
      <c r="Y22" s="71"/>
    </row>
    <row r="23" spans="1:25">
      <c r="A23" s="73" t="s">
        <v>178</v>
      </c>
      <c r="B23" s="74"/>
      <c r="C23" s="74"/>
      <c r="D23" s="74"/>
      <c r="E23" s="74"/>
      <c r="F23" s="74"/>
      <c r="G23" s="74"/>
      <c r="H23" s="74"/>
      <c r="I23" s="74"/>
      <c r="J23" s="74"/>
      <c r="K23" s="74"/>
      <c r="L23" s="74"/>
      <c r="M23" s="74"/>
      <c r="N23" s="74"/>
      <c r="O23" s="74"/>
      <c r="P23" s="74"/>
      <c r="Q23" s="74"/>
      <c r="R23" s="74"/>
      <c r="S23" s="74"/>
      <c r="T23" s="74"/>
      <c r="U23" s="74"/>
      <c r="V23" s="74"/>
      <c r="W23" s="74"/>
      <c r="X23" s="74"/>
      <c r="Y23" s="74"/>
    </row>
    <row r="24" ht="18.75" spans="1:25">
      <c r="A24" s="77" t="s">
        <v>179</v>
      </c>
      <c r="B24" s="71"/>
      <c r="C24" s="71"/>
      <c r="D24" s="71"/>
      <c r="E24" s="71"/>
      <c r="F24" s="71"/>
      <c r="G24" s="71"/>
      <c r="H24" s="71"/>
      <c r="I24" s="71"/>
      <c r="J24" s="71"/>
      <c r="K24" s="71"/>
      <c r="L24" s="71"/>
      <c r="M24" s="71"/>
      <c r="N24" s="71"/>
      <c r="O24" s="71"/>
      <c r="P24" s="71"/>
      <c r="Q24" s="71"/>
      <c r="R24" s="71"/>
      <c r="S24" s="71"/>
      <c r="T24" s="71"/>
      <c r="U24" s="71"/>
      <c r="V24" s="71"/>
      <c r="W24" s="71"/>
      <c r="X24" s="71"/>
      <c r="Y24" s="71"/>
    </row>
    <row r="25" spans="1:25">
      <c r="A25" s="69" t="s">
        <v>219</v>
      </c>
      <c r="B25" s="71"/>
      <c r="C25" s="71"/>
      <c r="D25" s="71"/>
      <c r="E25" s="71"/>
      <c r="F25" s="71"/>
      <c r="G25" s="71"/>
      <c r="H25" s="71"/>
      <c r="I25" s="71"/>
      <c r="J25" s="71"/>
      <c r="K25" s="71"/>
      <c r="L25" s="71"/>
      <c r="M25" s="71"/>
      <c r="N25" s="71"/>
      <c r="O25" s="71"/>
      <c r="P25" s="71"/>
      <c r="Q25" s="71"/>
      <c r="R25" s="71"/>
      <c r="S25" s="71"/>
      <c r="T25" s="71"/>
      <c r="U25" s="71"/>
      <c r="V25" s="71"/>
      <c r="W25" s="71"/>
      <c r="X25" s="71"/>
      <c r="Y25" s="71"/>
    </row>
    <row r="26" spans="1:25">
      <c r="A26" s="78">
        <v>4</v>
      </c>
      <c r="B26" s="71"/>
      <c r="C26" s="71"/>
      <c r="D26" s="71"/>
      <c r="E26" s="71"/>
      <c r="F26" s="71"/>
      <c r="G26" s="71"/>
      <c r="H26" s="71"/>
      <c r="I26" s="71"/>
      <c r="J26" s="71"/>
      <c r="K26" s="71"/>
      <c r="L26" s="71"/>
      <c r="M26" s="71"/>
      <c r="N26" s="71"/>
      <c r="O26" s="71"/>
      <c r="P26" s="71"/>
      <c r="Q26" s="71"/>
      <c r="R26" s="71"/>
      <c r="S26" s="71"/>
      <c r="T26" s="71"/>
      <c r="U26" s="71"/>
      <c r="V26" s="71"/>
      <c r="W26" s="71"/>
      <c r="X26" s="71"/>
      <c r="Y26" s="71"/>
    </row>
    <row r="27" spans="1:25">
      <c r="A27" s="72" t="s">
        <v>32</v>
      </c>
      <c r="B27" s="71"/>
      <c r="C27" s="71"/>
      <c r="D27" s="71"/>
      <c r="E27" s="71"/>
      <c r="F27" s="71"/>
      <c r="G27" s="71"/>
      <c r="H27" s="71"/>
      <c r="I27" s="71"/>
      <c r="J27" s="71"/>
      <c r="K27" s="71"/>
      <c r="L27" s="71"/>
      <c r="M27" s="71"/>
      <c r="N27" s="71"/>
      <c r="O27" s="71"/>
      <c r="P27" s="71"/>
      <c r="Q27" s="71"/>
      <c r="R27" s="71"/>
      <c r="S27" s="71"/>
      <c r="T27" s="71"/>
      <c r="U27" s="71"/>
      <c r="V27" s="71"/>
      <c r="W27" s="71"/>
      <c r="X27" s="71"/>
      <c r="Y27" s="71"/>
    </row>
    <row r="28" spans="1:25">
      <c r="A28" s="73" t="s">
        <v>220</v>
      </c>
      <c r="B28" s="74"/>
      <c r="C28" s="74"/>
      <c r="D28" s="74"/>
      <c r="E28" s="74"/>
      <c r="F28" s="74"/>
      <c r="G28" s="74"/>
      <c r="H28" s="74"/>
      <c r="I28" s="74"/>
      <c r="J28" s="74"/>
      <c r="K28" s="74"/>
      <c r="L28" s="74"/>
      <c r="M28" s="74"/>
      <c r="N28" s="74"/>
      <c r="O28" s="74"/>
      <c r="P28" s="74"/>
      <c r="Q28" s="74"/>
      <c r="R28" s="74"/>
      <c r="S28" s="74"/>
      <c r="T28" s="74"/>
      <c r="U28" s="74"/>
      <c r="V28" s="74"/>
      <c r="W28" s="74"/>
      <c r="X28" s="74"/>
      <c r="Y28" s="74"/>
    </row>
    <row r="29" ht="21" spans="1:25">
      <c r="A29" s="75" t="s">
        <v>221</v>
      </c>
      <c r="B29" s="71"/>
      <c r="C29" s="71"/>
      <c r="D29" s="71"/>
      <c r="E29" s="71"/>
      <c r="F29" s="71"/>
      <c r="G29" s="71"/>
      <c r="H29" s="71"/>
      <c r="I29" s="71"/>
      <c r="J29" s="71"/>
      <c r="K29" s="71"/>
      <c r="L29" s="71"/>
      <c r="M29" s="71"/>
      <c r="N29" s="71"/>
      <c r="O29" s="71"/>
      <c r="P29" s="71"/>
      <c r="Q29" s="71"/>
      <c r="R29" s="71"/>
      <c r="S29" s="71"/>
      <c r="T29" s="71"/>
      <c r="U29" s="71"/>
      <c r="V29" s="71"/>
      <c r="W29" s="71"/>
      <c r="X29" s="71"/>
      <c r="Y29" s="71"/>
    </row>
    <row r="30" spans="1:25">
      <c r="A30" s="69" t="s">
        <v>219</v>
      </c>
      <c r="B30" s="71"/>
      <c r="C30" s="71"/>
      <c r="D30" s="71"/>
      <c r="E30" s="71"/>
      <c r="F30" s="71"/>
      <c r="G30" s="71"/>
      <c r="H30" s="71"/>
      <c r="I30" s="71"/>
      <c r="J30" s="71"/>
      <c r="K30" s="71"/>
      <c r="L30" s="71"/>
      <c r="M30" s="71"/>
      <c r="N30" s="71"/>
      <c r="O30" s="71"/>
      <c r="P30" s="71"/>
      <c r="Q30" s="71"/>
      <c r="R30" s="71"/>
      <c r="S30" s="71"/>
      <c r="T30" s="71"/>
      <c r="U30" s="71"/>
      <c r="V30" s="71"/>
      <c r="W30" s="71"/>
      <c r="X30" s="71"/>
      <c r="Y30" s="71"/>
    </row>
    <row r="31" spans="1:25">
      <c r="A31" s="78">
        <v>5</v>
      </c>
      <c r="B31" s="71"/>
      <c r="C31" s="71"/>
      <c r="D31" s="71"/>
      <c r="E31" s="71"/>
      <c r="F31" s="71"/>
      <c r="G31" s="71"/>
      <c r="H31" s="71"/>
      <c r="I31" s="71"/>
      <c r="J31" s="71"/>
      <c r="K31" s="71"/>
      <c r="L31" s="71"/>
      <c r="M31" s="71"/>
      <c r="N31" s="71"/>
      <c r="O31" s="71"/>
      <c r="P31" s="71"/>
      <c r="Q31" s="71"/>
      <c r="R31" s="71"/>
      <c r="S31" s="71"/>
      <c r="T31" s="71"/>
      <c r="U31" s="71"/>
      <c r="V31" s="71"/>
      <c r="W31" s="71"/>
      <c r="X31" s="71"/>
      <c r="Y31" s="71"/>
    </row>
    <row r="32" spans="1:25">
      <c r="A32" s="72" t="s">
        <v>32</v>
      </c>
      <c r="B32" s="71"/>
      <c r="C32" s="71"/>
      <c r="D32" s="71"/>
      <c r="E32" s="71"/>
      <c r="F32" s="71"/>
      <c r="G32" s="71"/>
      <c r="H32" s="71"/>
      <c r="I32" s="71"/>
      <c r="J32" s="71"/>
      <c r="K32" s="71"/>
      <c r="L32" s="71"/>
      <c r="M32" s="71"/>
      <c r="N32" s="71"/>
      <c r="O32" s="71"/>
      <c r="P32" s="71"/>
      <c r="Q32" s="71"/>
      <c r="R32" s="71"/>
      <c r="S32" s="71"/>
      <c r="T32" s="71"/>
      <c r="U32" s="71"/>
      <c r="V32" s="71"/>
      <c r="W32" s="71"/>
      <c r="X32" s="71"/>
      <c r="Y32" s="71"/>
    </row>
    <row r="33" spans="1:25">
      <c r="A33" s="79" t="s">
        <v>222</v>
      </c>
      <c r="B33" s="80"/>
      <c r="C33" s="80"/>
      <c r="D33" s="80"/>
      <c r="E33" s="80"/>
      <c r="F33" s="80"/>
      <c r="G33" s="80"/>
      <c r="H33" s="80"/>
      <c r="I33" s="80"/>
      <c r="J33" s="80"/>
      <c r="K33" s="80"/>
      <c r="L33" s="80"/>
      <c r="M33" s="80"/>
      <c r="N33" s="80"/>
      <c r="O33" s="80"/>
      <c r="P33" s="80"/>
      <c r="Q33" s="80"/>
      <c r="R33" s="80"/>
      <c r="S33" s="80"/>
      <c r="T33" s="80"/>
      <c r="U33" s="80"/>
      <c r="V33" s="80"/>
      <c r="W33" s="80"/>
      <c r="X33" s="80"/>
      <c r="Y33" s="74"/>
    </row>
    <row r="34" ht="44.25" customHeight="1" spans="1:25">
      <c r="A34" s="81" t="s">
        <v>34</v>
      </c>
      <c r="B34" s="81"/>
      <c r="C34" s="81"/>
      <c r="D34" s="82"/>
      <c r="E34" s="82"/>
      <c r="F34" s="82"/>
      <c r="G34" s="82"/>
      <c r="H34" s="82"/>
      <c r="I34" s="82"/>
      <c r="J34" s="82"/>
      <c r="K34" s="82"/>
      <c r="L34" s="82"/>
      <c r="M34" s="82"/>
      <c r="N34" s="82"/>
      <c r="O34" s="82"/>
      <c r="P34" s="82"/>
      <c r="Q34" s="82"/>
      <c r="R34" s="82"/>
      <c r="S34" s="82"/>
      <c r="T34" s="82"/>
      <c r="U34" s="82"/>
      <c r="V34" s="82"/>
      <c r="W34" s="82"/>
      <c r="X34" s="82"/>
      <c r="Y34" s="82"/>
    </row>
    <row r="35" ht="15.75" spans="1:25">
      <c r="A35" s="83" t="s">
        <v>192</v>
      </c>
      <c r="B35" s="83"/>
      <c r="C35" s="83"/>
      <c r="D35" s="82"/>
      <c r="E35" s="82"/>
      <c r="F35" s="82"/>
      <c r="G35" s="82"/>
      <c r="H35" s="82"/>
      <c r="I35" s="82"/>
      <c r="J35" s="82"/>
      <c r="K35" s="82"/>
      <c r="L35" s="82"/>
      <c r="M35" s="82"/>
      <c r="N35" s="82"/>
      <c r="O35" s="82"/>
      <c r="P35" s="82"/>
      <c r="Q35" s="82"/>
      <c r="R35" s="82"/>
      <c r="S35" s="82"/>
      <c r="T35" s="82"/>
      <c r="U35" s="82"/>
      <c r="V35" s="82"/>
      <c r="W35" s="82"/>
      <c r="X35" s="82"/>
      <c r="Y35" s="82"/>
    </row>
    <row r="36" ht="15.75" spans="1:25">
      <c r="A36" s="83" t="s">
        <v>37</v>
      </c>
      <c r="B36" s="83"/>
      <c r="C36" s="83"/>
      <c r="D36" s="82"/>
      <c r="E36" s="82"/>
      <c r="F36" s="82"/>
      <c r="G36" s="82"/>
      <c r="H36" s="82"/>
      <c r="I36" s="82"/>
      <c r="J36" s="82"/>
      <c r="K36" s="82"/>
      <c r="L36" s="82"/>
      <c r="M36" s="82"/>
      <c r="N36" s="82"/>
      <c r="O36" s="82"/>
      <c r="P36" s="82"/>
      <c r="Q36" s="82"/>
      <c r="R36" s="82"/>
      <c r="S36" s="82"/>
      <c r="T36" s="82"/>
      <c r="U36" s="82"/>
      <c r="V36" s="82"/>
      <c r="W36" s="82"/>
      <c r="X36" s="82"/>
      <c r="Y36" s="82"/>
    </row>
    <row r="37" ht="33" customHeight="1" spans="1:25">
      <c r="A37" s="84" t="s">
        <v>225</v>
      </c>
      <c r="B37" s="85"/>
      <c r="C37" s="86"/>
      <c r="D37" s="82"/>
      <c r="E37" s="82"/>
      <c r="F37" s="82"/>
      <c r="G37" s="82"/>
      <c r="H37" s="82"/>
      <c r="I37" s="82"/>
      <c r="J37" s="82"/>
      <c r="K37" s="82"/>
      <c r="L37" s="82"/>
      <c r="M37" s="82"/>
      <c r="N37" s="82"/>
      <c r="O37" s="82"/>
      <c r="P37" s="82"/>
      <c r="Q37" s="82"/>
      <c r="R37" s="82"/>
      <c r="S37" s="82"/>
      <c r="T37" s="82"/>
      <c r="U37" s="82"/>
      <c r="V37" s="82"/>
      <c r="W37" s="82"/>
      <c r="X37" s="82"/>
      <c r="Y37" s="82"/>
    </row>
    <row r="38" ht="15.75" spans="1:25">
      <c r="A38" s="83" t="s">
        <v>39</v>
      </c>
      <c r="B38" s="83"/>
      <c r="C38" s="83"/>
      <c r="D38" s="82"/>
      <c r="E38" s="82"/>
      <c r="F38" s="82"/>
      <c r="G38" s="82"/>
      <c r="H38" s="82"/>
      <c r="I38" s="82"/>
      <c r="J38" s="82"/>
      <c r="K38" s="82"/>
      <c r="L38" s="82"/>
      <c r="M38" s="82"/>
      <c r="N38" s="82"/>
      <c r="O38" s="82"/>
      <c r="P38" s="82"/>
      <c r="Q38" s="82"/>
      <c r="R38" s="82"/>
      <c r="S38" s="82"/>
      <c r="T38" s="82"/>
      <c r="U38" s="82"/>
      <c r="V38" s="82"/>
      <c r="W38" s="82"/>
      <c r="X38" s="82"/>
      <c r="Y38" s="82"/>
    </row>
    <row r="39" customHeight="1" spans="1:25">
      <c r="A39" s="87" t="s">
        <v>223</v>
      </c>
      <c r="B39" s="87"/>
      <c r="C39" s="87"/>
      <c r="D39" s="87"/>
      <c r="E39" s="87"/>
      <c r="F39" s="87"/>
      <c r="G39" s="87"/>
      <c r="H39" s="87"/>
      <c r="I39" s="87"/>
      <c r="J39" s="87"/>
      <c r="K39" s="87"/>
      <c r="L39" s="87"/>
      <c r="M39" s="87"/>
      <c r="N39" s="87"/>
      <c r="O39" s="87"/>
      <c r="P39" s="87"/>
      <c r="Q39" s="87"/>
      <c r="R39" s="87"/>
      <c r="S39" s="87"/>
      <c r="T39" s="87"/>
      <c r="U39" s="87"/>
      <c r="V39" s="87"/>
      <c r="W39" s="87"/>
      <c r="X39" s="87"/>
      <c r="Y39" s="87"/>
    </row>
  </sheetData>
  <mergeCells count="30">
    <mergeCell ref="A2:Y2"/>
    <mergeCell ref="A3:Y3"/>
    <mergeCell ref="E4:I4"/>
    <mergeCell ref="J4:Y4"/>
    <mergeCell ref="L5:V5"/>
    <mergeCell ref="L6:M6"/>
    <mergeCell ref="N6:O6"/>
    <mergeCell ref="P6:Q6"/>
    <mergeCell ref="R6:S6"/>
    <mergeCell ref="T6:V6"/>
    <mergeCell ref="A34:C34"/>
    <mergeCell ref="A35:C35"/>
    <mergeCell ref="A36:C36"/>
    <mergeCell ref="A37:C37"/>
    <mergeCell ref="A38:C38"/>
    <mergeCell ref="A39:Y39"/>
    <mergeCell ref="A4:A7"/>
    <mergeCell ref="B4:B7"/>
    <mergeCell ref="C4:C7"/>
    <mergeCell ref="D4:D7"/>
    <mergeCell ref="E5:E7"/>
    <mergeCell ref="F5:F7"/>
    <mergeCell ref="G5:G7"/>
    <mergeCell ref="H5:H7"/>
    <mergeCell ref="I5:I7"/>
    <mergeCell ref="J5:J7"/>
    <mergeCell ref="K5:K7"/>
    <mergeCell ref="W5:W7"/>
    <mergeCell ref="X5:X7"/>
    <mergeCell ref="Y5:Y7"/>
  </mergeCells>
  <pageMargins left="0.708661417322835" right="0.708661417322835" top="0.551181102362205" bottom="0.551181102362205" header="0.31496062992126" footer="0.31496062992126"/>
  <pageSetup paperSize="9" scale="85"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25"/>
  <sheetViews>
    <sheetView workbookViewId="0">
      <selection activeCell="S4" sqref="S4"/>
    </sheetView>
  </sheetViews>
  <sheetFormatPr defaultColWidth="9" defaultRowHeight="15"/>
  <cols>
    <col min="1" max="1" width="6.57142857142857" customWidth="1"/>
    <col min="11" max="11" width="7.14285714285714" customWidth="1"/>
  </cols>
  <sheetData>
    <row r="1" ht="18.75" spans="1:16">
      <c r="A1" s="44"/>
      <c r="B1" s="44"/>
      <c r="C1" s="44"/>
      <c r="D1" s="44"/>
      <c r="E1" s="44"/>
      <c r="F1" s="44"/>
      <c r="G1" s="44"/>
      <c r="H1" s="44"/>
      <c r="I1" s="44"/>
      <c r="J1" s="44"/>
      <c r="K1" s="44"/>
      <c r="L1" s="44"/>
      <c r="M1" s="53" t="s">
        <v>226</v>
      </c>
      <c r="N1" s="44"/>
      <c r="O1" s="44"/>
      <c r="P1" s="44"/>
    </row>
    <row r="2" ht="18.75" spans="1:16">
      <c r="A2" s="45" t="s">
        <v>227</v>
      </c>
      <c r="B2" s="45"/>
      <c r="C2" s="45"/>
      <c r="D2" s="45"/>
      <c r="E2" s="45"/>
      <c r="F2" s="45"/>
      <c r="G2" s="45"/>
      <c r="H2" s="45"/>
      <c r="I2" s="45"/>
      <c r="J2" s="45"/>
      <c r="K2" s="45"/>
      <c r="L2" s="45"/>
      <c r="M2" s="45"/>
      <c r="N2" s="45"/>
      <c r="O2" s="45"/>
      <c r="P2" s="45"/>
    </row>
    <row r="3" ht="20.25" spans="1:16">
      <c r="A3" s="46" t="s">
        <v>228</v>
      </c>
      <c r="B3" s="46"/>
      <c r="C3" s="46"/>
      <c r="D3" s="46"/>
      <c r="E3" s="46"/>
      <c r="F3" s="46"/>
      <c r="G3" s="46"/>
      <c r="H3" s="46"/>
      <c r="I3" s="46"/>
      <c r="J3" s="46"/>
      <c r="K3" s="46"/>
      <c r="L3" s="46"/>
      <c r="M3" s="46"/>
      <c r="N3" s="46"/>
      <c r="O3" s="46"/>
      <c r="P3" s="46"/>
    </row>
    <row r="4" ht="114" spans="1:16">
      <c r="A4" s="47" t="s">
        <v>2</v>
      </c>
      <c r="B4" s="48" t="s">
        <v>229</v>
      </c>
      <c r="C4" s="48" t="s">
        <v>230</v>
      </c>
      <c r="D4" s="48" t="s">
        <v>231</v>
      </c>
      <c r="E4" s="48" t="s">
        <v>232</v>
      </c>
      <c r="F4" s="48" t="s">
        <v>233</v>
      </c>
      <c r="G4" s="48" t="s">
        <v>234</v>
      </c>
      <c r="H4" s="48" t="s">
        <v>235</v>
      </c>
      <c r="I4" s="48" t="s">
        <v>236</v>
      </c>
      <c r="J4" s="48" t="s">
        <v>237</v>
      </c>
      <c r="K4" s="48" t="s">
        <v>238</v>
      </c>
      <c r="L4" s="48" t="s">
        <v>239</v>
      </c>
      <c r="M4" s="54" t="s">
        <v>240</v>
      </c>
      <c r="N4" s="48" t="s">
        <v>241</v>
      </c>
      <c r="O4" s="48" t="s">
        <v>242</v>
      </c>
      <c r="P4" s="48" t="s">
        <v>14</v>
      </c>
    </row>
    <row r="5" spans="1:16">
      <c r="A5" s="49">
        <v>1</v>
      </c>
      <c r="B5" s="49">
        <f>A5+1</f>
        <v>2</v>
      </c>
      <c r="C5" s="49">
        <v>3</v>
      </c>
      <c r="D5" s="49">
        <v>4</v>
      </c>
      <c r="E5" s="49">
        <v>5</v>
      </c>
      <c r="F5" s="49">
        <v>6</v>
      </c>
      <c r="G5" s="49">
        <v>7</v>
      </c>
      <c r="H5" s="49">
        <v>8</v>
      </c>
      <c r="I5" s="49">
        <v>9</v>
      </c>
      <c r="J5" s="49">
        <v>10</v>
      </c>
      <c r="K5" s="49">
        <v>11</v>
      </c>
      <c r="L5" s="49">
        <v>12</v>
      </c>
      <c r="M5" s="49">
        <v>13</v>
      </c>
      <c r="N5" s="49">
        <v>14</v>
      </c>
      <c r="O5" s="49">
        <f t="shared" ref="O5" si="0">N5+1</f>
        <v>15</v>
      </c>
      <c r="P5" s="49">
        <v>16</v>
      </c>
    </row>
    <row r="6" spans="1:16">
      <c r="A6" s="50"/>
      <c r="B6" s="50"/>
      <c r="C6" s="50"/>
      <c r="D6" s="50"/>
      <c r="E6" s="50"/>
      <c r="F6" s="50"/>
      <c r="G6" s="50"/>
      <c r="H6" s="50"/>
      <c r="I6" s="50"/>
      <c r="J6" s="50"/>
      <c r="K6" s="50"/>
      <c r="L6" s="50"/>
      <c r="M6" s="50"/>
      <c r="N6" s="50"/>
      <c r="O6" s="50"/>
      <c r="P6" s="50"/>
    </row>
    <row r="7" spans="1:16">
      <c r="A7" s="50"/>
      <c r="B7" s="50"/>
      <c r="C7" s="50"/>
      <c r="D7" s="50"/>
      <c r="E7" s="50"/>
      <c r="F7" s="50"/>
      <c r="G7" s="50"/>
      <c r="H7" s="50"/>
      <c r="I7" s="50"/>
      <c r="J7" s="50"/>
      <c r="K7" s="50"/>
      <c r="L7" s="50"/>
      <c r="M7" s="50"/>
      <c r="N7" s="50"/>
      <c r="O7" s="50"/>
      <c r="P7" s="50"/>
    </row>
    <row r="8" spans="1:16">
      <c r="A8" s="50"/>
      <c r="B8" s="50"/>
      <c r="C8" s="50"/>
      <c r="D8" s="50"/>
      <c r="E8" s="50"/>
      <c r="F8" s="50"/>
      <c r="G8" s="50"/>
      <c r="H8" s="50"/>
      <c r="I8" s="50"/>
      <c r="J8" s="50"/>
      <c r="K8" s="50"/>
      <c r="L8" s="50"/>
      <c r="M8" s="50"/>
      <c r="N8" s="50"/>
      <c r="O8" s="50"/>
      <c r="P8" s="50"/>
    </row>
    <row r="9" spans="1:16">
      <c r="A9" s="50"/>
      <c r="B9" s="50"/>
      <c r="C9" s="50"/>
      <c r="D9" s="50"/>
      <c r="E9" s="50"/>
      <c r="F9" s="50"/>
      <c r="G9" s="50"/>
      <c r="H9" s="50"/>
      <c r="I9" s="50"/>
      <c r="J9" s="50"/>
      <c r="K9" s="50"/>
      <c r="L9" s="50"/>
      <c r="M9" s="50"/>
      <c r="N9" s="50"/>
      <c r="O9" s="50"/>
      <c r="P9" s="50"/>
    </row>
    <row r="10" spans="1:16">
      <c r="A10" s="50"/>
      <c r="B10" s="50"/>
      <c r="C10" s="50"/>
      <c r="D10" s="50"/>
      <c r="E10" s="50"/>
      <c r="F10" s="50"/>
      <c r="G10" s="50"/>
      <c r="H10" s="50"/>
      <c r="I10" s="50"/>
      <c r="J10" s="50"/>
      <c r="K10" s="50"/>
      <c r="L10" s="50"/>
      <c r="M10" s="50"/>
      <c r="N10" s="50"/>
      <c r="O10" s="50"/>
      <c r="P10" s="50"/>
    </row>
    <row r="11" spans="1:16">
      <c r="A11" s="50"/>
      <c r="B11" s="50"/>
      <c r="C11" s="50"/>
      <c r="D11" s="50"/>
      <c r="E11" s="50"/>
      <c r="F11" s="50"/>
      <c r="G11" s="50"/>
      <c r="H11" s="50"/>
      <c r="I11" s="50"/>
      <c r="J11" s="50"/>
      <c r="K11" s="50"/>
      <c r="L11" s="50"/>
      <c r="M11" s="50"/>
      <c r="N11" s="50"/>
      <c r="O11" s="50"/>
      <c r="P11" s="50"/>
    </row>
    <row r="12" spans="1:16">
      <c r="A12" s="50"/>
      <c r="B12" s="50"/>
      <c r="C12" s="50"/>
      <c r="D12" s="50"/>
      <c r="E12" s="50"/>
      <c r="F12" s="50"/>
      <c r="G12" s="50"/>
      <c r="H12" s="50"/>
      <c r="I12" s="50"/>
      <c r="J12" s="50"/>
      <c r="K12" s="50"/>
      <c r="L12" s="50"/>
      <c r="M12" s="50"/>
      <c r="N12" s="50"/>
      <c r="O12" s="50"/>
      <c r="P12" s="50"/>
    </row>
    <row r="13" spans="1:16">
      <c r="A13" s="50"/>
      <c r="B13" s="50"/>
      <c r="C13" s="50"/>
      <c r="D13" s="50"/>
      <c r="E13" s="50"/>
      <c r="F13" s="50"/>
      <c r="G13" s="50"/>
      <c r="H13" s="50"/>
      <c r="I13" s="50"/>
      <c r="J13" s="50"/>
      <c r="K13" s="50"/>
      <c r="L13" s="50"/>
      <c r="M13" s="50"/>
      <c r="N13" s="50"/>
      <c r="O13" s="50"/>
      <c r="P13" s="50"/>
    </row>
    <row r="14" spans="1:16">
      <c r="A14" s="50"/>
      <c r="B14" s="50"/>
      <c r="C14" s="50"/>
      <c r="D14" s="50"/>
      <c r="E14" s="50"/>
      <c r="F14" s="50"/>
      <c r="G14" s="50"/>
      <c r="H14" s="50"/>
      <c r="I14" s="50"/>
      <c r="J14" s="50"/>
      <c r="K14" s="50"/>
      <c r="L14" s="50"/>
      <c r="M14" s="50"/>
      <c r="N14" s="50"/>
      <c r="O14" s="50"/>
      <c r="P14" s="50"/>
    </row>
    <row r="15" spans="1:16">
      <c r="A15" s="50"/>
      <c r="B15" s="50"/>
      <c r="C15" s="50"/>
      <c r="D15" s="50"/>
      <c r="E15" s="50"/>
      <c r="F15" s="50"/>
      <c r="G15" s="50"/>
      <c r="H15" s="50"/>
      <c r="I15" s="50"/>
      <c r="J15" s="50"/>
      <c r="K15" s="50"/>
      <c r="L15" s="50"/>
      <c r="M15" s="50"/>
      <c r="N15" s="50"/>
      <c r="O15" s="50"/>
      <c r="P15" s="50"/>
    </row>
    <row r="16" spans="1:16">
      <c r="A16" s="50"/>
      <c r="B16" s="50"/>
      <c r="C16" s="50"/>
      <c r="D16" s="50"/>
      <c r="E16" s="50"/>
      <c r="F16" s="50"/>
      <c r="G16" s="50"/>
      <c r="H16" s="50"/>
      <c r="I16" s="50"/>
      <c r="J16" s="50"/>
      <c r="K16" s="50"/>
      <c r="L16" s="50"/>
      <c r="M16" s="50"/>
      <c r="N16" s="50"/>
      <c r="O16" s="50"/>
      <c r="P16" s="50"/>
    </row>
    <row r="17" spans="1:16">
      <c r="A17" s="50"/>
      <c r="B17" s="50"/>
      <c r="C17" s="50"/>
      <c r="D17" s="50"/>
      <c r="E17" s="50"/>
      <c r="F17" s="50"/>
      <c r="G17" s="50"/>
      <c r="H17" s="50"/>
      <c r="I17" s="50"/>
      <c r="J17" s="50"/>
      <c r="K17" s="50"/>
      <c r="L17" s="50"/>
      <c r="M17" s="50"/>
      <c r="N17" s="50"/>
      <c r="O17" s="50"/>
      <c r="P17" s="50"/>
    </row>
    <row r="18" spans="1:16">
      <c r="A18" s="50"/>
      <c r="B18" s="50"/>
      <c r="C18" s="50"/>
      <c r="D18" s="50"/>
      <c r="E18" s="50"/>
      <c r="F18" s="50"/>
      <c r="G18" s="50"/>
      <c r="H18" s="50"/>
      <c r="I18" s="50"/>
      <c r="J18" s="50"/>
      <c r="K18" s="50"/>
      <c r="L18" s="50"/>
      <c r="M18" s="50"/>
      <c r="N18" s="50"/>
      <c r="O18" s="50"/>
      <c r="P18" s="50"/>
    </row>
    <row r="19" spans="1:16">
      <c r="A19" s="50"/>
      <c r="B19" s="50"/>
      <c r="C19" s="50"/>
      <c r="D19" s="50"/>
      <c r="E19" s="50"/>
      <c r="F19" s="50"/>
      <c r="G19" s="50"/>
      <c r="H19" s="50"/>
      <c r="I19" s="50"/>
      <c r="J19" s="50"/>
      <c r="K19" s="50"/>
      <c r="L19" s="50"/>
      <c r="M19" s="50"/>
      <c r="N19" s="50"/>
      <c r="O19" s="50"/>
      <c r="P19" s="50"/>
    </row>
    <row r="20" spans="1:16">
      <c r="A20" s="50"/>
      <c r="B20" s="50"/>
      <c r="C20" s="50"/>
      <c r="D20" s="50"/>
      <c r="E20" s="50"/>
      <c r="F20" s="50"/>
      <c r="G20" s="50"/>
      <c r="H20" s="50"/>
      <c r="I20" s="50"/>
      <c r="J20" s="50"/>
      <c r="K20" s="50"/>
      <c r="L20" s="50"/>
      <c r="M20" s="50"/>
      <c r="N20" s="50"/>
      <c r="O20" s="50"/>
      <c r="P20" s="50"/>
    </row>
    <row r="21" spans="1:16">
      <c r="A21" s="50"/>
      <c r="B21" s="50"/>
      <c r="C21" s="50"/>
      <c r="D21" s="50"/>
      <c r="E21" s="50"/>
      <c r="F21" s="50"/>
      <c r="G21" s="50"/>
      <c r="H21" s="50"/>
      <c r="I21" s="50"/>
      <c r="J21" s="50"/>
      <c r="K21" s="50"/>
      <c r="L21" s="50"/>
      <c r="M21" s="50"/>
      <c r="N21" s="50"/>
      <c r="O21" s="50"/>
      <c r="P21" s="50"/>
    </row>
    <row r="22" spans="1:16">
      <c r="A22" s="50"/>
      <c r="B22" s="50"/>
      <c r="C22" s="50"/>
      <c r="D22" s="50"/>
      <c r="E22" s="50"/>
      <c r="F22" s="50"/>
      <c r="G22" s="50"/>
      <c r="H22" s="50"/>
      <c r="I22" s="50"/>
      <c r="J22" s="50"/>
      <c r="K22" s="50"/>
      <c r="L22" s="50"/>
      <c r="M22" s="50"/>
      <c r="N22" s="50"/>
      <c r="O22" s="50"/>
      <c r="P22" s="50"/>
    </row>
    <row r="23" spans="1:16">
      <c r="A23" s="50"/>
      <c r="B23" s="50"/>
      <c r="C23" s="50"/>
      <c r="D23" s="50"/>
      <c r="E23" s="50"/>
      <c r="F23" s="50"/>
      <c r="G23" s="50"/>
      <c r="H23" s="50"/>
      <c r="I23" s="50"/>
      <c r="J23" s="50"/>
      <c r="K23" s="50"/>
      <c r="L23" s="50"/>
      <c r="M23" s="50"/>
      <c r="N23" s="50"/>
      <c r="O23" s="50"/>
      <c r="P23" s="50"/>
    </row>
    <row r="24" spans="1:16">
      <c r="A24" s="51"/>
      <c r="B24" s="51"/>
      <c r="C24" s="51"/>
      <c r="D24" s="51"/>
      <c r="E24" s="51"/>
      <c r="F24" s="51"/>
      <c r="G24" s="51"/>
      <c r="H24" s="51"/>
      <c r="I24" s="51"/>
      <c r="J24" s="51"/>
      <c r="K24" s="51"/>
      <c r="L24" s="51"/>
      <c r="M24" s="51"/>
      <c r="N24" s="51"/>
      <c r="O24" s="51"/>
      <c r="P24" s="51"/>
    </row>
    <row r="25" spans="1:1">
      <c r="A25" s="52" t="s">
        <v>243</v>
      </c>
    </row>
  </sheetData>
  <mergeCells count="2">
    <mergeCell ref="A2:P2"/>
    <mergeCell ref="A3:P3"/>
  </mergeCells>
  <pageMargins left="0.708661417322835" right="0.708661417322835" top="0.748031496062992" bottom="0.748031496062992" header="0.31496062992126" footer="0.31496062992126"/>
  <pageSetup paperSize="1" scale="85"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3:AC22"/>
  <sheetViews>
    <sheetView showGridLines="0" topLeftCell="D1" workbookViewId="0">
      <selection activeCell="M28" sqref="M28"/>
    </sheetView>
  </sheetViews>
  <sheetFormatPr defaultColWidth="9" defaultRowHeight="15"/>
  <cols>
    <col min="1" max="1" width="3.57142857142857" customWidth="1"/>
    <col min="2" max="2" width="9.28571428571429" customWidth="1"/>
    <col min="3" max="3" width="17.1428571428571" customWidth="1"/>
    <col min="4" max="4" width="9.14285714285714" customWidth="1"/>
    <col min="5" max="5" width="5.85714285714286" customWidth="1"/>
    <col min="6" max="6" width="6.57142857142857" customWidth="1"/>
    <col min="7" max="7" width="5.28571428571429" customWidth="1"/>
    <col min="8" max="8" width="9.28571428571429" customWidth="1"/>
    <col min="9" max="9" width="6" customWidth="1"/>
    <col min="10" max="10" width="6.85714285714286" customWidth="1"/>
    <col min="11" max="11" width="7" customWidth="1"/>
    <col min="12" max="12" width="8.14285714285714" customWidth="1"/>
    <col min="13" max="13" width="7.28571428571429" customWidth="1"/>
    <col min="14" max="14" width="7.71428571428571" customWidth="1"/>
    <col min="15" max="15" width="4.85714285714286" customWidth="1"/>
    <col min="16" max="16" width="4.42857142857143" customWidth="1"/>
    <col min="17" max="17" width="4.28571428571429" customWidth="1"/>
    <col min="18" max="18" width="2.85714285714286" customWidth="1"/>
    <col min="19" max="19" width="4.42857142857143" customWidth="1"/>
    <col min="20" max="20" width="3.14285714285714" customWidth="1"/>
    <col min="21" max="21" width="5.42857142857143" customWidth="1"/>
    <col min="22" max="22" width="9.42857142857143" customWidth="1"/>
    <col min="23" max="23" width="6.57142857142857" customWidth="1"/>
    <col min="24" max="24" width="6" customWidth="1"/>
    <col min="25" max="25" width="4.71428571428571" customWidth="1"/>
    <col min="26" max="26" width="5.42857142857143" customWidth="1"/>
    <col min="27" max="27" width="5.14285714285714" customWidth="1"/>
    <col min="28" max="28" width="6.85714285714286" customWidth="1"/>
    <col min="29" max="29" width="6.71428571428571" customWidth="1"/>
  </cols>
  <sheetData>
    <row r="3" spans="1:29">
      <c r="A3" s="1" t="s">
        <v>2</v>
      </c>
      <c r="B3" s="1" t="s">
        <v>3</v>
      </c>
      <c r="C3" s="1" t="s">
        <v>4</v>
      </c>
      <c r="D3" s="2" t="s">
        <v>244</v>
      </c>
      <c r="E3" s="2"/>
      <c r="F3" s="2"/>
      <c r="G3" s="2"/>
      <c r="H3" s="2"/>
      <c r="I3" s="2"/>
      <c r="J3" s="2"/>
      <c r="K3" s="2"/>
      <c r="L3" s="2"/>
      <c r="M3" s="2"/>
      <c r="N3" s="2"/>
      <c r="O3" s="20" t="s">
        <v>245</v>
      </c>
      <c r="P3" s="21"/>
      <c r="Q3" s="21"/>
      <c r="R3" s="21"/>
      <c r="S3" s="21"/>
      <c r="T3" s="21"/>
      <c r="U3" s="21"/>
      <c r="V3" s="21"/>
      <c r="W3" s="21"/>
      <c r="X3" s="21"/>
      <c r="Y3" s="21"/>
      <c r="Z3" s="21"/>
      <c r="AA3" s="21"/>
      <c r="AB3" s="21"/>
      <c r="AC3" s="41"/>
    </row>
    <row r="4" ht="33" customHeight="1" spans="1:29">
      <c r="A4" s="1"/>
      <c r="B4" s="1"/>
      <c r="C4" s="1"/>
      <c r="D4" s="3" t="s">
        <v>5</v>
      </c>
      <c r="E4" s="4"/>
      <c r="F4" s="4"/>
      <c r="G4" s="4"/>
      <c r="H4" s="4"/>
      <c r="I4" s="5"/>
      <c r="J4" s="22" t="s">
        <v>6</v>
      </c>
      <c r="K4" s="23" t="s">
        <v>205</v>
      </c>
      <c r="L4" s="22" t="s">
        <v>9</v>
      </c>
      <c r="M4" s="22" t="s">
        <v>10</v>
      </c>
      <c r="N4" s="22" t="s">
        <v>11</v>
      </c>
      <c r="O4" s="14" t="s">
        <v>201</v>
      </c>
      <c r="P4" s="14" t="s">
        <v>205</v>
      </c>
      <c r="Q4" s="31" t="s">
        <v>206</v>
      </c>
      <c r="R4" s="32"/>
      <c r="S4" s="32"/>
      <c r="T4" s="32"/>
      <c r="U4" s="32"/>
      <c r="V4" s="32"/>
      <c r="W4" s="32"/>
      <c r="X4" s="32"/>
      <c r="Y4" s="32"/>
      <c r="Z4" s="32"/>
      <c r="AA4" s="42"/>
      <c r="AB4" s="14" t="s">
        <v>10</v>
      </c>
      <c r="AC4" s="43" t="s">
        <v>207</v>
      </c>
    </row>
    <row r="5" ht="95.25" customHeight="1" spans="1:29">
      <c r="A5" s="1"/>
      <c r="B5" s="1"/>
      <c r="C5" s="1"/>
      <c r="D5" s="3" t="s">
        <v>15</v>
      </c>
      <c r="E5" s="5"/>
      <c r="F5" s="1" t="s">
        <v>16</v>
      </c>
      <c r="G5" s="1"/>
      <c r="H5" s="1" t="s">
        <v>246</v>
      </c>
      <c r="I5" s="1"/>
      <c r="J5" s="24"/>
      <c r="K5" s="25"/>
      <c r="L5" s="24"/>
      <c r="M5" s="24"/>
      <c r="N5" s="24"/>
      <c r="O5" s="14"/>
      <c r="P5" s="14"/>
      <c r="Q5" s="16" t="s">
        <v>247</v>
      </c>
      <c r="R5" s="18"/>
      <c r="S5" s="16" t="s">
        <v>248</v>
      </c>
      <c r="T5" s="18"/>
      <c r="U5" s="33" t="s">
        <v>249</v>
      </c>
      <c r="V5" s="34"/>
      <c r="W5" s="33" t="s">
        <v>212</v>
      </c>
      <c r="X5" s="34"/>
      <c r="Y5" s="16" t="s">
        <v>213</v>
      </c>
      <c r="Z5" s="17"/>
      <c r="AA5" s="18"/>
      <c r="AB5" s="14"/>
      <c r="AC5" s="43"/>
    </row>
    <row r="6" ht="60" customHeight="1" spans="1:29">
      <c r="A6" s="1"/>
      <c r="B6" s="1"/>
      <c r="C6" s="1"/>
      <c r="D6" s="1" t="s">
        <v>18</v>
      </c>
      <c r="E6" s="6" t="s">
        <v>19</v>
      </c>
      <c r="F6" s="1" t="s">
        <v>18</v>
      </c>
      <c r="G6" s="6" t="s">
        <v>19</v>
      </c>
      <c r="H6" s="1" t="s">
        <v>18</v>
      </c>
      <c r="I6" s="6" t="s">
        <v>19</v>
      </c>
      <c r="J6" s="26"/>
      <c r="K6" s="27"/>
      <c r="L6" s="26"/>
      <c r="M6" s="26"/>
      <c r="N6" s="26"/>
      <c r="O6" s="14"/>
      <c r="P6" s="14"/>
      <c r="Q6" s="19" t="s">
        <v>214</v>
      </c>
      <c r="R6" s="14" t="s">
        <v>215</v>
      </c>
      <c r="S6" s="14" t="s">
        <v>214</v>
      </c>
      <c r="T6" s="14" t="s">
        <v>215</v>
      </c>
      <c r="U6" s="14" t="s">
        <v>214</v>
      </c>
      <c r="V6" s="14" t="s">
        <v>215</v>
      </c>
      <c r="W6" s="14" t="s">
        <v>214</v>
      </c>
      <c r="X6" s="14" t="s">
        <v>215</v>
      </c>
      <c r="Y6" s="14" t="s">
        <v>250</v>
      </c>
      <c r="Z6" s="14" t="s">
        <v>215</v>
      </c>
      <c r="AA6" s="14" t="s">
        <v>218</v>
      </c>
      <c r="AB6" s="14"/>
      <c r="AC6" s="43"/>
    </row>
    <row r="7" spans="1:29">
      <c r="A7" s="7">
        <v>1</v>
      </c>
      <c r="B7" s="7">
        <f>A7+1</f>
        <v>2</v>
      </c>
      <c r="C7" s="7">
        <f t="shared" ref="C7:E7" si="0">B7+1</f>
        <v>3</v>
      </c>
      <c r="D7" s="7">
        <f t="shared" si="0"/>
        <v>4</v>
      </c>
      <c r="E7" s="7">
        <f t="shared" si="0"/>
        <v>5</v>
      </c>
      <c r="F7" s="7">
        <f t="shared" ref="F7:K7" si="1">E7+1</f>
        <v>6</v>
      </c>
      <c r="G7" s="7">
        <f t="shared" si="1"/>
        <v>7</v>
      </c>
      <c r="H7" s="7">
        <f t="shared" si="1"/>
        <v>8</v>
      </c>
      <c r="I7" s="7">
        <f t="shared" si="1"/>
        <v>9</v>
      </c>
      <c r="J7" s="7">
        <f t="shared" si="1"/>
        <v>10</v>
      </c>
      <c r="K7" s="7">
        <f t="shared" si="1"/>
        <v>11</v>
      </c>
      <c r="L7" s="7">
        <v>12</v>
      </c>
      <c r="M7" s="7">
        <v>13</v>
      </c>
      <c r="N7" s="7">
        <f t="shared" ref="N7" si="2">M7+1</f>
        <v>14</v>
      </c>
      <c r="O7" s="7">
        <f t="shared" ref="O7" si="3">N7+1</f>
        <v>15</v>
      </c>
      <c r="P7" s="7">
        <f t="shared" ref="P7" si="4">O7+1</f>
        <v>16</v>
      </c>
      <c r="Q7" s="7">
        <f t="shared" ref="Q7" si="5">P7+1</f>
        <v>17</v>
      </c>
      <c r="R7" s="7">
        <f t="shared" ref="R7" si="6">Q7+1</f>
        <v>18</v>
      </c>
      <c r="S7" s="7">
        <f t="shared" ref="S7" si="7">R7+1</f>
        <v>19</v>
      </c>
      <c r="T7" s="7">
        <f t="shared" ref="T7" si="8">S7+1</f>
        <v>20</v>
      </c>
      <c r="U7" s="7">
        <f t="shared" ref="U7" si="9">T7+1</f>
        <v>21</v>
      </c>
      <c r="V7" s="7">
        <f t="shared" ref="V7" si="10">U7+1</f>
        <v>22</v>
      </c>
      <c r="W7" s="7">
        <f t="shared" ref="W7" si="11">V7+1</f>
        <v>23</v>
      </c>
      <c r="X7" s="7">
        <f t="shared" ref="X7" si="12">W7+1</f>
        <v>24</v>
      </c>
      <c r="Y7" s="7">
        <f t="shared" ref="Y7" si="13">X7+1</f>
        <v>25</v>
      </c>
      <c r="Z7" s="7">
        <f t="shared" ref="Z7" si="14">Y7+1</f>
        <v>26</v>
      </c>
      <c r="AA7" s="7">
        <f t="shared" ref="AA7" si="15">Z7+1</f>
        <v>27</v>
      </c>
      <c r="AB7" s="7">
        <f t="shared" ref="AB7" si="16">AA7+1</f>
        <v>28</v>
      </c>
      <c r="AC7" s="7">
        <f t="shared" ref="AC7" si="17">AB7+1</f>
        <v>29</v>
      </c>
    </row>
    <row r="10" spans="1:15">
      <c r="A10" s="1" t="s">
        <v>2</v>
      </c>
      <c r="B10" s="8" t="s">
        <v>3</v>
      </c>
      <c r="C10" s="8" t="s">
        <v>4</v>
      </c>
      <c r="D10" s="9" t="s">
        <v>244</v>
      </c>
      <c r="E10" s="10"/>
      <c r="F10" s="10"/>
      <c r="G10" s="10"/>
      <c r="H10" s="10"/>
      <c r="I10" s="10"/>
      <c r="J10" s="10"/>
      <c r="K10" s="10"/>
      <c r="L10" s="10"/>
      <c r="M10" s="10"/>
      <c r="N10" s="10"/>
      <c r="O10" s="28"/>
    </row>
    <row r="11" ht="29.25" customHeight="1" spans="1:15">
      <c r="A11" s="1"/>
      <c r="B11" s="8"/>
      <c r="C11" s="8"/>
      <c r="D11" s="11" t="s">
        <v>5</v>
      </c>
      <c r="E11" s="12"/>
      <c r="F11" s="12"/>
      <c r="G11" s="12"/>
      <c r="H11" s="12"/>
      <c r="I11" s="29"/>
      <c r="J11" s="22" t="s">
        <v>6</v>
      </c>
      <c r="K11" s="23" t="s">
        <v>205</v>
      </c>
      <c r="L11" s="22" t="s">
        <v>9</v>
      </c>
      <c r="M11" s="22" t="s">
        <v>10</v>
      </c>
      <c r="N11" s="22" t="s">
        <v>11</v>
      </c>
      <c r="O11" s="22" t="s">
        <v>251</v>
      </c>
    </row>
    <row r="12" spans="1:15">
      <c r="A12" s="1"/>
      <c r="B12" s="8"/>
      <c r="C12" s="8"/>
      <c r="D12" s="3" t="s">
        <v>15</v>
      </c>
      <c r="E12" s="5"/>
      <c r="F12" s="1" t="s">
        <v>16</v>
      </c>
      <c r="G12" s="1"/>
      <c r="H12" s="1" t="s">
        <v>246</v>
      </c>
      <c r="I12" s="1"/>
      <c r="J12" s="24"/>
      <c r="K12" s="25"/>
      <c r="L12" s="24"/>
      <c r="M12" s="24"/>
      <c r="N12" s="24"/>
      <c r="O12" s="24"/>
    </row>
    <row r="13" ht="28.5" spans="1:15">
      <c r="A13" s="1"/>
      <c r="B13" s="8"/>
      <c r="C13" s="8"/>
      <c r="D13" s="1" t="s">
        <v>18</v>
      </c>
      <c r="E13" s="6" t="s">
        <v>19</v>
      </c>
      <c r="F13" s="1" t="s">
        <v>18</v>
      </c>
      <c r="G13" s="6" t="s">
        <v>19</v>
      </c>
      <c r="H13" s="1" t="s">
        <v>18</v>
      </c>
      <c r="I13" s="6" t="s">
        <v>19</v>
      </c>
      <c r="J13" s="26"/>
      <c r="K13" s="27"/>
      <c r="L13" s="26"/>
      <c r="M13" s="26"/>
      <c r="N13" s="26"/>
      <c r="O13" s="26"/>
    </row>
    <row r="14" spans="1:15">
      <c r="A14" s="7">
        <v>1</v>
      </c>
      <c r="B14" s="7">
        <f>A14+1</f>
        <v>2</v>
      </c>
      <c r="C14" s="7">
        <f t="shared" ref="C14:E14" si="18">B14+1</f>
        <v>3</v>
      </c>
      <c r="D14" s="7">
        <f t="shared" si="18"/>
        <v>4</v>
      </c>
      <c r="E14" s="7">
        <f t="shared" si="18"/>
        <v>5</v>
      </c>
      <c r="F14" s="7">
        <f t="shared" ref="F14" si="19">E14+1</f>
        <v>6</v>
      </c>
      <c r="G14" s="7">
        <f t="shared" ref="G14" si="20">F14+1</f>
        <v>7</v>
      </c>
      <c r="H14" s="7">
        <f t="shared" ref="H14" si="21">G14+1</f>
        <v>8</v>
      </c>
      <c r="I14" s="7">
        <f t="shared" ref="I14" si="22">H14+1</f>
        <v>9</v>
      </c>
      <c r="J14" s="7">
        <f t="shared" ref="J14" si="23">I14+1</f>
        <v>10</v>
      </c>
      <c r="K14" s="7">
        <f t="shared" ref="K14" si="24">J14+1</f>
        <v>11</v>
      </c>
      <c r="L14" s="7">
        <v>12</v>
      </c>
      <c r="M14" s="7">
        <v>13</v>
      </c>
      <c r="N14" s="7">
        <f t="shared" ref="N14:O14" si="25">M14+1</f>
        <v>14</v>
      </c>
      <c r="O14" s="7">
        <f t="shared" si="25"/>
        <v>15</v>
      </c>
    </row>
    <row r="18" spans="1:19">
      <c r="A18" s="1" t="s">
        <v>2</v>
      </c>
      <c r="B18" s="8" t="s">
        <v>3</v>
      </c>
      <c r="C18" s="8" t="s">
        <v>4</v>
      </c>
      <c r="D18" s="13" t="s">
        <v>245</v>
      </c>
      <c r="E18" s="13"/>
      <c r="F18" s="13"/>
      <c r="G18" s="13"/>
      <c r="H18" s="13"/>
      <c r="I18" s="13"/>
      <c r="J18" s="13"/>
      <c r="K18" s="13"/>
      <c r="L18" s="13"/>
      <c r="M18" s="13"/>
      <c r="N18" s="13"/>
      <c r="O18" s="13"/>
      <c r="P18" s="13"/>
      <c r="Q18" s="13"/>
      <c r="R18" s="13"/>
      <c r="S18" s="13"/>
    </row>
    <row r="19" ht="45" customHeight="1" spans="1:19">
      <c r="A19" s="1"/>
      <c r="B19" s="8"/>
      <c r="C19" s="8"/>
      <c r="D19" s="14" t="s">
        <v>201</v>
      </c>
      <c r="E19" s="14" t="s">
        <v>205</v>
      </c>
      <c r="F19" s="14"/>
      <c r="G19" s="15" t="s">
        <v>206</v>
      </c>
      <c r="H19" s="15"/>
      <c r="I19" s="15"/>
      <c r="J19" s="15"/>
      <c r="K19" s="15"/>
      <c r="L19" s="15"/>
      <c r="M19" s="15"/>
      <c r="N19" s="15"/>
      <c r="O19" s="15"/>
      <c r="P19" s="15"/>
      <c r="Q19" s="15"/>
      <c r="R19" s="35" t="s">
        <v>10</v>
      </c>
      <c r="S19" s="36" t="s">
        <v>14</v>
      </c>
    </row>
    <row r="20" ht="57" customHeight="1" spans="1:19">
      <c r="A20" s="1"/>
      <c r="B20" s="8"/>
      <c r="C20" s="8"/>
      <c r="D20" s="14"/>
      <c r="E20" s="14"/>
      <c r="F20" s="16" t="s">
        <v>247</v>
      </c>
      <c r="G20" s="17"/>
      <c r="H20" s="18"/>
      <c r="I20" s="16" t="s">
        <v>248</v>
      </c>
      <c r="J20" s="17"/>
      <c r="K20" s="18"/>
      <c r="L20" s="30" t="s">
        <v>249</v>
      </c>
      <c r="M20" s="30"/>
      <c r="N20" s="30" t="s">
        <v>212</v>
      </c>
      <c r="O20" s="30"/>
      <c r="P20" s="16" t="s">
        <v>213</v>
      </c>
      <c r="Q20" s="18"/>
      <c r="R20" s="37"/>
      <c r="S20" s="38"/>
    </row>
    <row r="21" ht="45.8" spans="1:19">
      <c r="A21" s="1"/>
      <c r="B21" s="8"/>
      <c r="C21" s="8"/>
      <c r="D21" s="14"/>
      <c r="E21" s="14"/>
      <c r="F21" s="19" t="s">
        <v>252</v>
      </c>
      <c r="G21" s="19" t="s">
        <v>214</v>
      </c>
      <c r="H21" s="14" t="s">
        <v>215</v>
      </c>
      <c r="I21" s="19" t="s">
        <v>252</v>
      </c>
      <c r="J21" s="14" t="s">
        <v>214</v>
      </c>
      <c r="K21" s="14" t="s">
        <v>215</v>
      </c>
      <c r="L21" s="14" t="s">
        <v>214</v>
      </c>
      <c r="M21" s="14" t="s">
        <v>215</v>
      </c>
      <c r="N21" s="14" t="s">
        <v>214</v>
      </c>
      <c r="O21" s="14" t="s">
        <v>215</v>
      </c>
      <c r="P21" s="14" t="s">
        <v>250</v>
      </c>
      <c r="Q21" s="14" t="s">
        <v>218</v>
      </c>
      <c r="R21" s="39"/>
      <c r="S21" s="40"/>
    </row>
    <row r="22" spans="1:19">
      <c r="A22" s="7">
        <v>1</v>
      </c>
      <c r="B22" s="7">
        <f>A22+1</f>
        <v>2</v>
      </c>
      <c r="C22" s="7">
        <f t="shared" ref="C22" si="26">B22+1</f>
        <v>3</v>
      </c>
      <c r="D22" s="7">
        <f t="shared" ref="D22" si="27">C22+1</f>
        <v>4</v>
      </c>
      <c r="E22" s="7">
        <f t="shared" ref="E22" si="28">D22+1</f>
        <v>5</v>
      </c>
      <c r="F22" s="7">
        <f t="shared" ref="F22" si="29">E22+1</f>
        <v>6</v>
      </c>
      <c r="G22" s="7">
        <f t="shared" ref="G22" si="30">F22+1</f>
        <v>7</v>
      </c>
      <c r="H22" s="7">
        <f t="shared" ref="H22" si="31">G22+1</f>
        <v>8</v>
      </c>
      <c r="I22" s="7">
        <f t="shared" ref="I22" si="32">H22+1</f>
        <v>9</v>
      </c>
      <c r="J22" s="7">
        <f t="shared" ref="J22" si="33">I22+1</f>
        <v>10</v>
      </c>
      <c r="K22" s="7">
        <f t="shared" ref="K22" si="34">J22+1</f>
        <v>11</v>
      </c>
      <c r="L22" s="7">
        <f t="shared" ref="L22" si="35">K22+1</f>
        <v>12</v>
      </c>
      <c r="M22" s="7">
        <f t="shared" ref="M22" si="36">L22+1</f>
        <v>13</v>
      </c>
      <c r="N22" s="7">
        <f t="shared" ref="N22" si="37">M22+1</f>
        <v>14</v>
      </c>
      <c r="O22" s="7">
        <f t="shared" ref="O22" si="38">N22+1</f>
        <v>15</v>
      </c>
      <c r="P22" s="7">
        <f t="shared" ref="P22" si="39">O22+1</f>
        <v>16</v>
      </c>
      <c r="Q22" s="7" t="e">
        <f>#REF!+1</f>
        <v>#REF!</v>
      </c>
      <c r="R22" s="7" t="e">
        <f t="shared" ref="R22" si="40">Q22+1</f>
        <v>#REF!</v>
      </c>
      <c r="S22" s="7" t="e">
        <f>#REF!+1</f>
        <v>#REF!</v>
      </c>
    </row>
  </sheetData>
  <mergeCells count="52">
    <mergeCell ref="D3:N3"/>
    <mergeCell ref="O3:AC3"/>
    <mergeCell ref="D4:I4"/>
    <mergeCell ref="Q4:AA4"/>
    <mergeCell ref="D5:E5"/>
    <mergeCell ref="F5:G5"/>
    <mergeCell ref="H5:I5"/>
    <mergeCell ref="Q5:R5"/>
    <mergeCell ref="S5:T5"/>
    <mergeCell ref="U5:V5"/>
    <mergeCell ref="W5:X5"/>
    <mergeCell ref="Y5:AA5"/>
    <mergeCell ref="D10:O10"/>
    <mergeCell ref="D11:I11"/>
    <mergeCell ref="D12:E12"/>
    <mergeCell ref="F12:G12"/>
    <mergeCell ref="H12:I12"/>
    <mergeCell ref="D18:S18"/>
    <mergeCell ref="G19:Q19"/>
    <mergeCell ref="F20:H20"/>
    <mergeCell ref="I20:K20"/>
    <mergeCell ref="L20:M20"/>
    <mergeCell ref="N20:O20"/>
    <mergeCell ref="P20:Q20"/>
    <mergeCell ref="A3:A6"/>
    <mergeCell ref="A10:A13"/>
    <mergeCell ref="A18:A21"/>
    <mergeCell ref="B3:B6"/>
    <mergeCell ref="B10:B13"/>
    <mergeCell ref="B18:B21"/>
    <mergeCell ref="C3:C6"/>
    <mergeCell ref="C10:C13"/>
    <mergeCell ref="C18:C21"/>
    <mergeCell ref="D19:D21"/>
    <mergeCell ref="E19:E21"/>
    <mergeCell ref="J4:J6"/>
    <mergeCell ref="J11:J13"/>
    <mergeCell ref="K4:K6"/>
    <mergeCell ref="K11:K13"/>
    <mergeCell ref="L4:L6"/>
    <mergeCell ref="L11:L13"/>
    <mergeCell ref="M4:M6"/>
    <mergeCell ref="M11:M13"/>
    <mergeCell ref="N4:N6"/>
    <mergeCell ref="N11:N13"/>
    <mergeCell ref="O4:O6"/>
    <mergeCell ref="O11:O13"/>
    <mergeCell ref="P4:P6"/>
    <mergeCell ref="R19:R21"/>
    <mergeCell ref="S19:S21"/>
    <mergeCell ref="AB4:AB6"/>
    <mergeCell ref="AC4:AC6"/>
  </mergeCells>
  <printOptions horizontalCentered="1"/>
  <pageMargins left="0.393700787401575" right="0.393700787401575" top="0.748031496062992" bottom="0.748031496062992" header="0.196850393700787" footer="0.196850393700787"/>
  <pageSetup paperSize="9" scale="72"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7</vt:i4>
      </vt:variant>
    </vt:vector>
  </HeadingPairs>
  <TitlesOfParts>
    <vt:vector size="7" baseType="lpstr">
      <vt:lpstr>Form A (Local Trg. Plan) (2)</vt:lpstr>
      <vt:lpstr>Form A (Local Trg. Plan)</vt:lpstr>
      <vt:lpstr>Form B (Workshop Plan)</vt:lpstr>
      <vt:lpstr>Form C Training plan vs Achieve</vt:lpstr>
      <vt:lpstr>Form D Workshop(Plan vs Achie )</vt:lpstr>
      <vt:lpstr>Form E (Foreign Trg)</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2012-04-25T06:41:00Z</dcterms:created>
  <cp:lastPrinted>2024-05-21T06:17:00Z</cp:lastPrinted>
  <dcterms:modified xsi:type="dcterms:W3CDTF">2024-05-23T06:51:50Z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960872C160EB407E853A0A68C0361741_13</vt:lpwstr>
  </property>
  <property fmtid="{D5CDD505-2E9C-101B-9397-08002B2CF9AE}" pid="3" name="KSOProductBuildVer">
    <vt:lpwstr>1033-12.2.0.16909</vt:lpwstr>
  </property>
</Properties>
</file>